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my.shell.com/personal/kimberly_kaal_shell_com/Documents/Documents/Legal/Consent Order 2022/"/>
    </mc:Choice>
  </mc:AlternateContent>
  <xr:revisionPtr revIDLastSave="0" documentId="8_{B85C1709-6007-43A9-8975-36A4B019EAF7}" xr6:coauthVersionLast="47" xr6:coauthVersionMax="47" xr10:uidLastSave="{00000000-0000-0000-0000-000000000000}"/>
  <bookViews>
    <workbookView xWindow="-108" yWindow="-108" windowWidth="30936" windowHeight="16896" activeTab="2" xr2:uid="{00000000-000D-0000-FFFF-FFFF00000000}"/>
  </bookViews>
  <sheets>
    <sheet name="Monthly Data 2020_2021_2022" sheetId="4" r:id="rId1"/>
    <sheet name="Rolling_12-Month_2020_2021_2022" sheetId="5" r:id="rId2"/>
    <sheet name="Sum_Month_Source_Oct21_Oct22" sheetId="10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5" i="10" l="1"/>
  <c r="S444" i="10"/>
  <c r="R449" i="10"/>
  <c r="R441" i="10"/>
  <c r="Q447" i="10"/>
  <c r="P451" i="10"/>
  <c r="P444" i="10"/>
  <c r="P443" i="10"/>
  <c r="O448" i="10"/>
  <c r="O440" i="10"/>
  <c r="N446" i="10"/>
  <c r="N445" i="10"/>
  <c r="M451" i="10"/>
  <c r="M450" i="10"/>
  <c r="M443" i="10"/>
  <c r="M442" i="10"/>
  <c r="L448" i="10"/>
  <c r="L447" i="10"/>
  <c r="K445" i="10"/>
  <c r="K444" i="10"/>
  <c r="J449" i="10"/>
  <c r="J441" i="10"/>
  <c r="I447" i="10"/>
  <c r="H451" i="10"/>
  <c r="H444" i="10"/>
  <c r="H443" i="10"/>
  <c r="G448" i="10"/>
  <c r="G440" i="10"/>
  <c r="F446" i="10"/>
  <c r="F445" i="10"/>
  <c r="S436" i="10"/>
  <c r="S451" i="10" s="1"/>
  <c r="R436" i="10"/>
  <c r="R451" i="10" s="1"/>
  <c r="Q436" i="10"/>
  <c r="Q451" i="10" s="1"/>
  <c r="P436" i="10"/>
  <c r="O436" i="10"/>
  <c r="O451" i="10" s="1"/>
  <c r="N436" i="10"/>
  <c r="N451" i="10" s="1"/>
  <c r="M436" i="10"/>
  <c r="L436" i="10"/>
  <c r="L451" i="10" s="1"/>
  <c r="K436" i="10"/>
  <c r="K451" i="10" s="1"/>
  <c r="J436" i="10"/>
  <c r="J451" i="10" s="1"/>
  <c r="I436" i="10"/>
  <c r="I451" i="10" s="1"/>
  <c r="H436" i="10"/>
  <c r="G436" i="10"/>
  <c r="G451" i="10" s="1"/>
  <c r="F436" i="10"/>
  <c r="F451" i="10" s="1"/>
  <c r="S435" i="10"/>
  <c r="S450" i="10" s="1"/>
  <c r="R435" i="10"/>
  <c r="R450" i="10" s="1"/>
  <c r="Q435" i="10"/>
  <c r="Q450" i="10" s="1"/>
  <c r="P435" i="10"/>
  <c r="P450" i="10" s="1"/>
  <c r="O435" i="10"/>
  <c r="O450" i="10" s="1"/>
  <c r="N435" i="10"/>
  <c r="N450" i="10" s="1"/>
  <c r="M435" i="10"/>
  <c r="L435" i="10"/>
  <c r="L450" i="10" s="1"/>
  <c r="K435" i="10"/>
  <c r="K450" i="10" s="1"/>
  <c r="J435" i="10"/>
  <c r="J450" i="10" s="1"/>
  <c r="I435" i="10"/>
  <c r="I450" i="10" s="1"/>
  <c r="H435" i="10"/>
  <c r="H450" i="10" s="1"/>
  <c r="G435" i="10"/>
  <c r="G450" i="10" s="1"/>
  <c r="F435" i="10"/>
  <c r="F450" i="10" s="1"/>
  <c r="S434" i="10"/>
  <c r="S449" i="10" s="1"/>
  <c r="R434" i="10"/>
  <c r="Q434" i="10"/>
  <c r="Q449" i="10" s="1"/>
  <c r="P434" i="10"/>
  <c r="P449" i="10" s="1"/>
  <c r="O434" i="10"/>
  <c r="O449" i="10" s="1"/>
  <c r="N434" i="10"/>
  <c r="N449" i="10" s="1"/>
  <c r="M434" i="10"/>
  <c r="M449" i="10" s="1"/>
  <c r="L434" i="10"/>
  <c r="L449" i="10" s="1"/>
  <c r="K434" i="10"/>
  <c r="K449" i="10" s="1"/>
  <c r="J434" i="10"/>
  <c r="I434" i="10"/>
  <c r="I449" i="10" s="1"/>
  <c r="H434" i="10"/>
  <c r="H449" i="10" s="1"/>
  <c r="G434" i="10"/>
  <c r="G449" i="10" s="1"/>
  <c r="F434" i="10"/>
  <c r="F449" i="10" s="1"/>
  <c r="S433" i="10"/>
  <c r="S448" i="10" s="1"/>
  <c r="R433" i="10"/>
  <c r="R448" i="10" s="1"/>
  <c r="Q433" i="10"/>
  <c r="Q448" i="10" s="1"/>
  <c r="P433" i="10"/>
  <c r="P448" i="10" s="1"/>
  <c r="O433" i="10"/>
  <c r="N433" i="10"/>
  <c r="N448" i="10" s="1"/>
  <c r="M433" i="10"/>
  <c r="M448" i="10" s="1"/>
  <c r="L433" i="10"/>
  <c r="K433" i="10"/>
  <c r="K448" i="10" s="1"/>
  <c r="J433" i="10"/>
  <c r="J448" i="10" s="1"/>
  <c r="I433" i="10"/>
  <c r="I448" i="10" s="1"/>
  <c r="H433" i="10"/>
  <c r="H448" i="10" s="1"/>
  <c r="G433" i="10"/>
  <c r="F433" i="10"/>
  <c r="F448" i="10" s="1"/>
  <c r="S432" i="10"/>
  <c r="S447" i="10" s="1"/>
  <c r="R432" i="10"/>
  <c r="R447" i="10" s="1"/>
  <c r="Q432" i="10"/>
  <c r="P432" i="10"/>
  <c r="P447" i="10" s="1"/>
  <c r="O432" i="10"/>
  <c r="O447" i="10" s="1"/>
  <c r="N432" i="10"/>
  <c r="N447" i="10" s="1"/>
  <c r="M432" i="10"/>
  <c r="M447" i="10" s="1"/>
  <c r="L432" i="10"/>
  <c r="K432" i="10"/>
  <c r="K447" i="10" s="1"/>
  <c r="J432" i="10"/>
  <c r="J447" i="10" s="1"/>
  <c r="I432" i="10"/>
  <c r="H432" i="10"/>
  <c r="H447" i="10" s="1"/>
  <c r="G432" i="10"/>
  <c r="G447" i="10" s="1"/>
  <c r="F432" i="10"/>
  <c r="F447" i="10" s="1"/>
  <c r="S431" i="10"/>
  <c r="S446" i="10" s="1"/>
  <c r="R431" i="10"/>
  <c r="R446" i="10" s="1"/>
  <c r="Q431" i="10"/>
  <c r="Q446" i="10" s="1"/>
  <c r="P431" i="10"/>
  <c r="P446" i="10" s="1"/>
  <c r="O431" i="10"/>
  <c r="O446" i="10" s="1"/>
  <c r="N431" i="10"/>
  <c r="M431" i="10"/>
  <c r="M446" i="10" s="1"/>
  <c r="L431" i="10"/>
  <c r="L446" i="10" s="1"/>
  <c r="K431" i="10"/>
  <c r="K446" i="10" s="1"/>
  <c r="J431" i="10"/>
  <c r="J446" i="10" s="1"/>
  <c r="I431" i="10"/>
  <c r="I446" i="10" s="1"/>
  <c r="H431" i="10"/>
  <c r="H446" i="10" s="1"/>
  <c r="G431" i="10"/>
  <c r="G446" i="10" s="1"/>
  <c r="F431" i="10"/>
  <c r="S430" i="10"/>
  <c r="R430" i="10"/>
  <c r="R445" i="10" s="1"/>
  <c r="Q430" i="10"/>
  <c r="Q445" i="10" s="1"/>
  <c r="P430" i="10"/>
  <c r="P445" i="10" s="1"/>
  <c r="O430" i="10"/>
  <c r="O445" i="10" s="1"/>
  <c r="N430" i="10"/>
  <c r="M430" i="10"/>
  <c r="M445" i="10" s="1"/>
  <c r="L430" i="10"/>
  <c r="L445" i="10" s="1"/>
  <c r="K430" i="10"/>
  <c r="J430" i="10"/>
  <c r="J445" i="10" s="1"/>
  <c r="I430" i="10"/>
  <c r="I445" i="10" s="1"/>
  <c r="H430" i="10"/>
  <c r="H445" i="10" s="1"/>
  <c r="G430" i="10"/>
  <c r="G445" i="10" s="1"/>
  <c r="F430" i="10"/>
  <c r="S429" i="10"/>
  <c r="R429" i="10"/>
  <c r="R444" i="10" s="1"/>
  <c r="Q429" i="10"/>
  <c r="Q444" i="10" s="1"/>
  <c r="P429" i="10"/>
  <c r="O429" i="10"/>
  <c r="O444" i="10" s="1"/>
  <c r="N429" i="10"/>
  <c r="N444" i="10" s="1"/>
  <c r="M429" i="10"/>
  <c r="M444" i="10" s="1"/>
  <c r="L429" i="10"/>
  <c r="L444" i="10" s="1"/>
  <c r="K429" i="10"/>
  <c r="J429" i="10"/>
  <c r="J444" i="10" s="1"/>
  <c r="I429" i="10"/>
  <c r="I444" i="10" s="1"/>
  <c r="H429" i="10"/>
  <c r="G429" i="10"/>
  <c r="G444" i="10" s="1"/>
  <c r="F429" i="10"/>
  <c r="F444" i="10" s="1"/>
  <c r="S428" i="10"/>
  <c r="S443" i="10" s="1"/>
  <c r="R428" i="10"/>
  <c r="R443" i="10" s="1"/>
  <c r="Q428" i="10"/>
  <c r="Q443" i="10" s="1"/>
  <c r="P428" i="10"/>
  <c r="O428" i="10"/>
  <c r="O443" i="10" s="1"/>
  <c r="N428" i="10"/>
  <c r="N443" i="10" s="1"/>
  <c r="M428" i="10"/>
  <c r="L428" i="10"/>
  <c r="L443" i="10" s="1"/>
  <c r="K428" i="10"/>
  <c r="K443" i="10" s="1"/>
  <c r="J428" i="10"/>
  <c r="J443" i="10" s="1"/>
  <c r="I428" i="10"/>
  <c r="I443" i="10" s="1"/>
  <c r="H428" i="10"/>
  <c r="G428" i="10"/>
  <c r="G443" i="10" s="1"/>
  <c r="F428" i="10"/>
  <c r="F443" i="10" s="1"/>
  <c r="S427" i="10"/>
  <c r="S442" i="10" s="1"/>
  <c r="R427" i="10"/>
  <c r="R442" i="10" s="1"/>
  <c r="Q427" i="10"/>
  <c r="Q442" i="10" s="1"/>
  <c r="P427" i="10"/>
  <c r="P442" i="10" s="1"/>
  <c r="O427" i="10"/>
  <c r="O442" i="10" s="1"/>
  <c r="N427" i="10"/>
  <c r="N442" i="10" s="1"/>
  <c r="M427" i="10"/>
  <c r="L427" i="10"/>
  <c r="L442" i="10" s="1"/>
  <c r="K427" i="10"/>
  <c r="K442" i="10" s="1"/>
  <c r="J427" i="10"/>
  <c r="J442" i="10" s="1"/>
  <c r="I427" i="10"/>
  <c r="I442" i="10" s="1"/>
  <c r="H427" i="10"/>
  <c r="H442" i="10" s="1"/>
  <c r="G427" i="10"/>
  <c r="G442" i="10" s="1"/>
  <c r="F427" i="10"/>
  <c r="F442" i="10" s="1"/>
  <c r="S426" i="10"/>
  <c r="S441" i="10" s="1"/>
  <c r="R426" i="10"/>
  <c r="Q426" i="10"/>
  <c r="Q441" i="10" s="1"/>
  <c r="P426" i="10"/>
  <c r="P441" i="10" s="1"/>
  <c r="O426" i="10"/>
  <c r="O441" i="10" s="1"/>
  <c r="N426" i="10"/>
  <c r="N441" i="10" s="1"/>
  <c r="M426" i="10"/>
  <c r="M441" i="10" s="1"/>
  <c r="L426" i="10"/>
  <c r="L441" i="10" s="1"/>
  <c r="K426" i="10"/>
  <c r="K441" i="10" s="1"/>
  <c r="J426" i="10"/>
  <c r="I426" i="10"/>
  <c r="I441" i="10" s="1"/>
  <c r="H426" i="10"/>
  <c r="H441" i="10" s="1"/>
  <c r="G426" i="10"/>
  <c r="G441" i="10" s="1"/>
  <c r="F426" i="10"/>
  <c r="F441" i="10" s="1"/>
  <c r="S425" i="10"/>
  <c r="S440" i="10" s="1"/>
  <c r="R425" i="10"/>
  <c r="R440" i="10" s="1"/>
  <c r="Q425" i="10"/>
  <c r="Q440" i="10" s="1"/>
  <c r="P425" i="10"/>
  <c r="P440" i="10" s="1"/>
  <c r="O425" i="10"/>
  <c r="N425" i="10"/>
  <c r="N440" i="10" s="1"/>
  <c r="M425" i="10"/>
  <c r="M440" i="10" s="1"/>
  <c r="L425" i="10"/>
  <c r="L440" i="10" s="1"/>
  <c r="K425" i="10"/>
  <c r="K440" i="10" s="1"/>
  <c r="J425" i="10"/>
  <c r="J440" i="10" s="1"/>
  <c r="I425" i="10"/>
  <c r="I440" i="10" s="1"/>
  <c r="H425" i="10"/>
  <c r="H440" i="10" s="1"/>
  <c r="G425" i="10"/>
  <c r="F425" i="10"/>
  <c r="F440" i="10" s="1"/>
  <c r="S424" i="10"/>
  <c r="S439" i="10" s="1"/>
  <c r="R424" i="10"/>
  <c r="R439" i="10" s="1"/>
  <c r="Q424" i="10"/>
  <c r="Q439" i="10" s="1"/>
  <c r="P424" i="10"/>
  <c r="P439" i="10" s="1"/>
  <c r="O424" i="10"/>
  <c r="O439" i="10" s="1"/>
  <c r="N424" i="10"/>
  <c r="N439" i="10" s="1"/>
  <c r="M424" i="10"/>
  <c r="M439" i="10" s="1"/>
  <c r="L424" i="10"/>
  <c r="L439" i="10" s="1"/>
  <c r="K424" i="10"/>
  <c r="K439" i="10" s="1"/>
  <c r="J424" i="10"/>
  <c r="J439" i="10" s="1"/>
  <c r="I424" i="10"/>
  <c r="I439" i="10" s="1"/>
  <c r="H424" i="10"/>
  <c r="H439" i="10" s="1"/>
  <c r="G424" i="10"/>
  <c r="G439" i="10" s="1"/>
  <c r="F424" i="10"/>
  <c r="F439" i="10" s="1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Q42" i="5" l="1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Q18" i="5" s="1"/>
  <c r="AD20" i="4"/>
  <c r="P18" i="5" s="1"/>
  <c r="AC20" i="4"/>
  <c r="O18" i="5" s="1"/>
  <c r="AB20" i="4"/>
  <c r="N18" i="5" s="1"/>
  <c r="AA20" i="4"/>
  <c r="M18" i="5" s="1"/>
  <c r="Z20" i="4"/>
  <c r="L18" i="5" s="1"/>
  <c r="Y20" i="4"/>
  <c r="K18" i="5" s="1"/>
  <c r="X20" i="4"/>
  <c r="J18" i="5" s="1"/>
  <c r="W20" i="4"/>
  <c r="I18" i="5" s="1"/>
  <c r="V20" i="4"/>
  <c r="H18" i="5" s="1"/>
  <c r="U20" i="4"/>
  <c r="G18" i="5" s="1"/>
  <c r="T20" i="4"/>
  <c r="F18" i="5" s="1"/>
  <c r="S20" i="4"/>
  <c r="E18" i="5" s="1"/>
  <c r="R20" i="4"/>
  <c r="D18" i="5" s="1"/>
  <c r="AE19" i="4"/>
  <c r="Q17" i="5" s="1"/>
  <c r="AD19" i="4"/>
  <c r="P17" i="5" s="1"/>
  <c r="AC19" i="4"/>
  <c r="O17" i="5" s="1"/>
  <c r="AB19" i="4"/>
  <c r="N17" i="5" s="1"/>
  <c r="AA19" i="4"/>
  <c r="M17" i="5" s="1"/>
  <c r="Z19" i="4"/>
  <c r="L17" i="5" s="1"/>
  <c r="Y19" i="4"/>
  <c r="K17" i="5" s="1"/>
  <c r="X19" i="4"/>
  <c r="J17" i="5" s="1"/>
  <c r="W19" i="4"/>
  <c r="I17" i="5" s="1"/>
  <c r="V19" i="4"/>
  <c r="H17" i="5" s="1"/>
  <c r="U19" i="4"/>
  <c r="G17" i="5" s="1"/>
  <c r="T19" i="4"/>
  <c r="F17" i="5" s="1"/>
  <c r="S19" i="4"/>
  <c r="E17" i="5" s="1"/>
  <c r="R19" i="4"/>
  <c r="D17" i="5" s="1"/>
  <c r="AE18" i="4"/>
  <c r="Q16" i="5" s="1"/>
  <c r="AD18" i="4"/>
  <c r="P16" i="5" s="1"/>
  <c r="AC18" i="4"/>
  <c r="O16" i="5" s="1"/>
  <c r="AB18" i="4"/>
  <c r="N16" i="5" s="1"/>
  <c r="AA18" i="4"/>
  <c r="M16" i="5" s="1"/>
  <c r="Z18" i="4"/>
  <c r="L16" i="5" s="1"/>
  <c r="Y18" i="4"/>
  <c r="K16" i="5" s="1"/>
  <c r="X18" i="4"/>
  <c r="J16" i="5" s="1"/>
  <c r="W18" i="4"/>
  <c r="I16" i="5" s="1"/>
  <c r="V18" i="4"/>
  <c r="H16" i="5" s="1"/>
  <c r="U18" i="4"/>
  <c r="G16" i="5" s="1"/>
  <c r="T18" i="4"/>
  <c r="F16" i="5" s="1"/>
  <c r="S18" i="4"/>
  <c r="E16" i="5" s="1"/>
  <c r="R18" i="4"/>
  <c r="D16" i="5" s="1"/>
  <c r="AE17" i="4"/>
  <c r="Q15" i="5" s="1"/>
  <c r="AD17" i="4"/>
  <c r="P15" i="5" s="1"/>
  <c r="AC17" i="4"/>
  <c r="O15" i="5" s="1"/>
  <c r="AB17" i="4"/>
  <c r="N15" i="5" s="1"/>
  <c r="AA17" i="4"/>
  <c r="M15" i="5" s="1"/>
  <c r="Z17" i="4"/>
  <c r="L15" i="5" s="1"/>
  <c r="Y17" i="4"/>
  <c r="K15" i="5" s="1"/>
  <c r="X17" i="4"/>
  <c r="J15" i="5" s="1"/>
  <c r="W17" i="4"/>
  <c r="I15" i="5" s="1"/>
  <c r="V17" i="4"/>
  <c r="H15" i="5" s="1"/>
  <c r="U17" i="4"/>
  <c r="G15" i="5" s="1"/>
  <c r="T17" i="4"/>
  <c r="F15" i="5" s="1"/>
  <c r="S17" i="4"/>
  <c r="E15" i="5" s="1"/>
  <c r="R17" i="4"/>
  <c r="D15" i="5" s="1"/>
  <c r="AE16" i="4"/>
  <c r="Q14" i="5" s="1"/>
  <c r="AD16" i="4"/>
  <c r="P14" i="5" s="1"/>
  <c r="AC16" i="4"/>
  <c r="O14" i="5" s="1"/>
  <c r="AB16" i="4"/>
  <c r="N14" i="5" s="1"/>
  <c r="AA16" i="4"/>
  <c r="M14" i="5" s="1"/>
  <c r="Z16" i="4"/>
  <c r="L14" i="5" s="1"/>
  <c r="Y16" i="4"/>
  <c r="K14" i="5" s="1"/>
  <c r="X16" i="4"/>
  <c r="J14" i="5" s="1"/>
  <c r="W16" i="4"/>
  <c r="I14" i="5" s="1"/>
  <c r="V16" i="4"/>
  <c r="H14" i="5" s="1"/>
  <c r="U16" i="4"/>
  <c r="G14" i="5" s="1"/>
  <c r="T16" i="4"/>
  <c r="F14" i="5" s="1"/>
  <c r="S16" i="4"/>
  <c r="E14" i="5" s="1"/>
  <c r="R16" i="4"/>
  <c r="D14" i="5" s="1"/>
  <c r="AE15" i="4"/>
  <c r="Q13" i="5" s="1"/>
  <c r="AD15" i="4"/>
  <c r="P13" i="5" s="1"/>
  <c r="AC15" i="4"/>
  <c r="O13" i="5" s="1"/>
  <c r="AB15" i="4"/>
  <c r="N13" i="5" s="1"/>
  <c r="AA15" i="4"/>
  <c r="M13" i="5" s="1"/>
  <c r="Z15" i="4"/>
  <c r="L13" i="5" s="1"/>
  <c r="Y15" i="4"/>
  <c r="K13" i="5" s="1"/>
  <c r="X15" i="4"/>
  <c r="J13" i="5" s="1"/>
  <c r="W15" i="4"/>
  <c r="I13" i="5" s="1"/>
  <c r="V15" i="4"/>
  <c r="H13" i="5" s="1"/>
  <c r="U15" i="4"/>
  <c r="G13" i="5" s="1"/>
  <c r="T15" i="4"/>
  <c r="F13" i="5" s="1"/>
  <c r="S15" i="4"/>
  <c r="E13" i="5" s="1"/>
  <c r="R15" i="4"/>
  <c r="D13" i="5" s="1"/>
  <c r="AE14" i="4"/>
  <c r="Q12" i="5" s="1"/>
  <c r="AD14" i="4"/>
  <c r="P12" i="5" s="1"/>
  <c r="AC14" i="4"/>
  <c r="O12" i="5" s="1"/>
  <c r="AB14" i="4"/>
  <c r="N12" i="5" s="1"/>
  <c r="AA14" i="4"/>
  <c r="M12" i="5" s="1"/>
  <c r="Z14" i="4"/>
  <c r="L12" i="5" s="1"/>
  <c r="Y14" i="4"/>
  <c r="K12" i="5" s="1"/>
  <c r="X14" i="4"/>
  <c r="J12" i="5" s="1"/>
  <c r="W14" i="4"/>
  <c r="I12" i="5" s="1"/>
  <c r="V14" i="4"/>
  <c r="H12" i="5" s="1"/>
  <c r="U14" i="4"/>
  <c r="G12" i="5" s="1"/>
  <c r="T14" i="4"/>
  <c r="F12" i="5" s="1"/>
  <c r="S14" i="4"/>
  <c r="E12" i="5" s="1"/>
  <c r="R14" i="4"/>
  <c r="D12" i="5" s="1"/>
  <c r="AE13" i="4"/>
  <c r="Q11" i="5" s="1"/>
  <c r="AD13" i="4"/>
  <c r="P11" i="5" s="1"/>
  <c r="AC13" i="4"/>
  <c r="O11" i="5" s="1"/>
  <c r="AB13" i="4"/>
  <c r="N11" i="5" s="1"/>
  <c r="AA13" i="4"/>
  <c r="M11" i="5" s="1"/>
  <c r="Z13" i="4"/>
  <c r="L11" i="5" s="1"/>
  <c r="Y13" i="4"/>
  <c r="K11" i="5" s="1"/>
  <c r="X13" i="4"/>
  <c r="J11" i="5" s="1"/>
  <c r="W13" i="4"/>
  <c r="I11" i="5" s="1"/>
  <c r="V13" i="4"/>
  <c r="H11" i="5" s="1"/>
  <c r="U13" i="4"/>
  <c r="G11" i="5" s="1"/>
  <c r="T13" i="4"/>
  <c r="F11" i="5" s="1"/>
  <c r="S13" i="4"/>
  <c r="E11" i="5" s="1"/>
  <c r="R13" i="4"/>
  <c r="D11" i="5" s="1"/>
  <c r="AE12" i="4"/>
  <c r="Q10" i="5" s="1"/>
  <c r="AD12" i="4"/>
  <c r="P10" i="5" s="1"/>
  <c r="AC12" i="4"/>
  <c r="O10" i="5" s="1"/>
  <c r="AB12" i="4"/>
  <c r="N10" i="5" s="1"/>
  <c r="AA12" i="4"/>
  <c r="M10" i="5" s="1"/>
  <c r="Z12" i="4"/>
  <c r="L10" i="5" s="1"/>
  <c r="Y12" i="4"/>
  <c r="K10" i="5" s="1"/>
  <c r="X12" i="4"/>
  <c r="J10" i="5" s="1"/>
  <c r="W12" i="4"/>
  <c r="I10" i="5" s="1"/>
  <c r="V12" i="4"/>
  <c r="H10" i="5" s="1"/>
  <c r="U12" i="4"/>
  <c r="G10" i="5" s="1"/>
  <c r="T12" i="4"/>
  <c r="F10" i="5" s="1"/>
  <c r="S12" i="4"/>
  <c r="E10" i="5" s="1"/>
  <c r="R12" i="4"/>
  <c r="D10" i="5" s="1"/>
  <c r="AE11" i="4"/>
  <c r="Q9" i="5" s="1"/>
  <c r="AD11" i="4"/>
  <c r="P9" i="5" s="1"/>
  <c r="AC11" i="4"/>
  <c r="O9" i="5" s="1"/>
  <c r="AB11" i="4"/>
  <c r="N9" i="5" s="1"/>
  <c r="AA11" i="4"/>
  <c r="M9" i="5" s="1"/>
  <c r="Z11" i="4"/>
  <c r="L9" i="5" s="1"/>
  <c r="Y11" i="4"/>
  <c r="K9" i="5" s="1"/>
  <c r="X11" i="4"/>
  <c r="J9" i="5" s="1"/>
  <c r="W11" i="4"/>
  <c r="I9" i="5" s="1"/>
  <c r="V11" i="4"/>
  <c r="H9" i="5" s="1"/>
  <c r="U11" i="4"/>
  <c r="G9" i="5" s="1"/>
  <c r="T11" i="4"/>
  <c r="F9" i="5" s="1"/>
  <c r="S11" i="4"/>
  <c r="E9" i="5" s="1"/>
  <c r="R11" i="4"/>
  <c r="D9" i="5" s="1"/>
  <c r="AE10" i="4"/>
  <c r="Q8" i="5" s="1"/>
  <c r="AD10" i="4"/>
  <c r="P8" i="5" s="1"/>
  <c r="AC10" i="4"/>
  <c r="O8" i="5" s="1"/>
  <c r="AB10" i="4"/>
  <c r="N8" i="5" s="1"/>
  <c r="AA10" i="4"/>
  <c r="M8" i="5" s="1"/>
  <c r="Z10" i="4"/>
  <c r="L8" i="5" s="1"/>
  <c r="Y10" i="4"/>
  <c r="K8" i="5" s="1"/>
  <c r="X10" i="4"/>
  <c r="J8" i="5" s="1"/>
  <c r="W10" i="4"/>
  <c r="I8" i="5" s="1"/>
  <c r="V10" i="4"/>
  <c r="H8" i="5" s="1"/>
  <c r="U10" i="4"/>
  <c r="G8" i="5" s="1"/>
  <c r="T10" i="4"/>
  <c r="F8" i="5" s="1"/>
  <c r="S10" i="4"/>
  <c r="E8" i="5" s="1"/>
  <c r="R10" i="4"/>
  <c r="D8" i="5" s="1"/>
  <c r="AE9" i="4"/>
  <c r="AD9" i="4"/>
  <c r="P7" i="5" s="1"/>
  <c r="AC9" i="4"/>
  <c r="AB9" i="4"/>
  <c r="N7" i="5" s="1"/>
  <c r="AA9" i="4"/>
  <c r="Z9" i="4"/>
  <c r="Y9" i="4"/>
  <c r="X9" i="4"/>
  <c r="J7" i="5" s="1"/>
  <c r="W9" i="4"/>
  <c r="V9" i="4"/>
  <c r="H7" i="5" s="1"/>
  <c r="U9" i="4"/>
  <c r="T9" i="4"/>
  <c r="F7" i="5" s="1"/>
  <c r="S9" i="4"/>
  <c r="R9" i="4"/>
  <c r="AE40" i="4"/>
  <c r="Q30" i="5" s="1"/>
  <c r="AD40" i="4"/>
  <c r="P30" i="5" s="1"/>
  <c r="AC40" i="4"/>
  <c r="O30" i="5" s="1"/>
  <c r="AB40" i="4"/>
  <c r="N30" i="5" s="1"/>
  <c r="AA40" i="4"/>
  <c r="M30" i="5" s="1"/>
  <c r="Z40" i="4"/>
  <c r="L30" i="5" s="1"/>
  <c r="Y40" i="4"/>
  <c r="K30" i="5" s="1"/>
  <c r="X40" i="4"/>
  <c r="J30" i="5" s="1"/>
  <c r="W40" i="4"/>
  <c r="I30" i="5" s="1"/>
  <c r="V40" i="4"/>
  <c r="H30" i="5" s="1"/>
  <c r="U40" i="4"/>
  <c r="G30" i="5" s="1"/>
  <c r="T40" i="4"/>
  <c r="F30" i="5" s="1"/>
  <c r="S40" i="4"/>
  <c r="E30" i="5" s="1"/>
  <c r="R40" i="4"/>
  <c r="D30" i="5" s="1"/>
  <c r="AE39" i="4"/>
  <c r="Q29" i="5" s="1"/>
  <c r="AD39" i="4"/>
  <c r="P29" i="5" s="1"/>
  <c r="AC39" i="4"/>
  <c r="O29" i="5" s="1"/>
  <c r="AB39" i="4"/>
  <c r="N29" i="5" s="1"/>
  <c r="AA39" i="4"/>
  <c r="M29" i="5" s="1"/>
  <c r="Z39" i="4"/>
  <c r="L29" i="5" s="1"/>
  <c r="Y39" i="4"/>
  <c r="K29" i="5" s="1"/>
  <c r="X39" i="4"/>
  <c r="J29" i="5" s="1"/>
  <c r="W39" i="4"/>
  <c r="I29" i="5" s="1"/>
  <c r="V39" i="4"/>
  <c r="H29" i="5" s="1"/>
  <c r="U39" i="4"/>
  <c r="G29" i="5" s="1"/>
  <c r="T39" i="4"/>
  <c r="F29" i="5" s="1"/>
  <c r="S39" i="4"/>
  <c r="E29" i="5" s="1"/>
  <c r="R39" i="4"/>
  <c r="D29" i="5" s="1"/>
  <c r="AE38" i="4"/>
  <c r="Q28" i="5" s="1"/>
  <c r="AD38" i="4"/>
  <c r="P28" i="5" s="1"/>
  <c r="AC38" i="4"/>
  <c r="O28" i="5" s="1"/>
  <c r="AB38" i="4"/>
  <c r="N28" i="5" s="1"/>
  <c r="AA38" i="4"/>
  <c r="M28" i="5" s="1"/>
  <c r="Z38" i="4"/>
  <c r="L28" i="5" s="1"/>
  <c r="Y38" i="4"/>
  <c r="K28" i="5" s="1"/>
  <c r="X38" i="4"/>
  <c r="J28" i="5" s="1"/>
  <c r="W38" i="4"/>
  <c r="I28" i="5" s="1"/>
  <c r="V38" i="4"/>
  <c r="H28" i="5" s="1"/>
  <c r="U38" i="4"/>
  <c r="G28" i="5" s="1"/>
  <c r="T38" i="4"/>
  <c r="F28" i="5" s="1"/>
  <c r="S38" i="4"/>
  <c r="E28" i="5" s="1"/>
  <c r="R38" i="4"/>
  <c r="D28" i="5" s="1"/>
  <c r="AE37" i="4"/>
  <c r="Q27" i="5" s="1"/>
  <c r="AD37" i="4"/>
  <c r="P27" i="5" s="1"/>
  <c r="AC37" i="4"/>
  <c r="O27" i="5" s="1"/>
  <c r="AB37" i="4"/>
  <c r="N27" i="5" s="1"/>
  <c r="AA37" i="4"/>
  <c r="M27" i="5" s="1"/>
  <c r="Z37" i="4"/>
  <c r="L27" i="5" s="1"/>
  <c r="Y37" i="4"/>
  <c r="K27" i="5" s="1"/>
  <c r="X37" i="4"/>
  <c r="J27" i="5" s="1"/>
  <c r="W37" i="4"/>
  <c r="I27" i="5" s="1"/>
  <c r="V37" i="4"/>
  <c r="H27" i="5" s="1"/>
  <c r="U37" i="4"/>
  <c r="G27" i="5" s="1"/>
  <c r="T37" i="4"/>
  <c r="F27" i="5" s="1"/>
  <c r="S37" i="4"/>
  <c r="E27" i="5" s="1"/>
  <c r="R37" i="4"/>
  <c r="D27" i="5" s="1"/>
  <c r="AE36" i="4"/>
  <c r="Q26" i="5" s="1"/>
  <c r="AD36" i="4"/>
  <c r="P26" i="5" s="1"/>
  <c r="AC36" i="4"/>
  <c r="O26" i="5" s="1"/>
  <c r="AB36" i="4"/>
  <c r="N26" i="5" s="1"/>
  <c r="AA36" i="4"/>
  <c r="M26" i="5" s="1"/>
  <c r="Z36" i="4"/>
  <c r="L26" i="5" s="1"/>
  <c r="Y36" i="4"/>
  <c r="K26" i="5" s="1"/>
  <c r="X36" i="4"/>
  <c r="J26" i="5" s="1"/>
  <c r="W36" i="4"/>
  <c r="I26" i="5" s="1"/>
  <c r="V36" i="4"/>
  <c r="H26" i="5" s="1"/>
  <c r="U36" i="4"/>
  <c r="G26" i="5" s="1"/>
  <c r="T36" i="4"/>
  <c r="F26" i="5" s="1"/>
  <c r="S36" i="4"/>
  <c r="E26" i="5" s="1"/>
  <c r="R36" i="4"/>
  <c r="D26" i="5" s="1"/>
  <c r="AE35" i="4"/>
  <c r="Q25" i="5" s="1"/>
  <c r="AD35" i="4"/>
  <c r="P25" i="5" s="1"/>
  <c r="AC35" i="4"/>
  <c r="O25" i="5" s="1"/>
  <c r="AB35" i="4"/>
  <c r="N25" i="5" s="1"/>
  <c r="AA35" i="4"/>
  <c r="M25" i="5" s="1"/>
  <c r="Z35" i="4"/>
  <c r="L25" i="5" s="1"/>
  <c r="Y35" i="4"/>
  <c r="K25" i="5" s="1"/>
  <c r="X35" i="4"/>
  <c r="J25" i="5" s="1"/>
  <c r="W35" i="4"/>
  <c r="I25" i="5" s="1"/>
  <c r="V35" i="4"/>
  <c r="H25" i="5" s="1"/>
  <c r="U35" i="4"/>
  <c r="G25" i="5" s="1"/>
  <c r="T35" i="4"/>
  <c r="F25" i="5" s="1"/>
  <c r="S35" i="4"/>
  <c r="E25" i="5" s="1"/>
  <c r="R35" i="4"/>
  <c r="D25" i="5" s="1"/>
  <c r="AE34" i="4"/>
  <c r="Q24" i="5" s="1"/>
  <c r="AD34" i="4"/>
  <c r="P24" i="5" s="1"/>
  <c r="AC34" i="4"/>
  <c r="O24" i="5" s="1"/>
  <c r="AB34" i="4"/>
  <c r="N24" i="5" s="1"/>
  <c r="AA34" i="4"/>
  <c r="M24" i="5" s="1"/>
  <c r="Z34" i="4"/>
  <c r="L24" i="5" s="1"/>
  <c r="Y34" i="4"/>
  <c r="K24" i="5" s="1"/>
  <c r="X34" i="4"/>
  <c r="J24" i="5" s="1"/>
  <c r="W34" i="4"/>
  <c r="I24" i="5" s="1"/>
  <c r="V34" i="4"/>
  <c r="H24" i="5" s="1"/>
  <c r="U34" i="4"/>
  <c r="G24" i="5" s="1"/>
  <c r="T34" i="4"/>
  <c r="F24" i="5" s="1"/>
  <c r="S34" i="4"/>
  <c r="E24" i="5" s="1"/>
  <c r="R34" i="4"/>
  <c r="D24" i="5" s="1"/>
  <c r="AE33" i="4"/>
  <c r="Q23" i="5" s="1"/>
  <c r="AD33" i="4"/>
  <c r="P23" i="5" s="1"/>
  <c r="AC33" i="4"/>
  <c r="O23" i="5" s="1"/>
  <c r="AB33" i="4"/>
  <c r="N23" i="5" s="1"/>
  <c r="AA33" i="4"/>
  <c r="M23" i="5" s="1"/>
  <c r="Z33" i="4"/>
  <c r="L23" i="5" s="1"/>
  <c r="Y33" i="4"/>
  <c r="K23" i="5" s="1"/>
  <c r="X33" i="4"/>
  <c r="J23" i="5" s="1"/>
  <c r="W33" i="4"/>
  <c r="I23" i="5" s="1"/>
  <c r="V33" i="4"/>
  <c r="H23" i="5" s="1"/>
  <c r="U33" i="4"/>
  <c r="G23" i="5" s="1"/>
  <c r="T33" i="4"/>
  <c r="F23" i="5" s="1"/>
  <c r="S33" i="4"/>
  <c r="E23" i="5" s="1"/>
  <c r="R33" i="4"/>
  <c r="D23" i="5" s="1"/>
  <c r="AE32" i="4"/>
  <c r="Q22" i="5" s="1"/>
  <c r="AD32" i="4"/>
  <c r="P22" i="5" s="1"/>
  <c r="AC32" i="4"/>
  <c r="O22" i="5" s="1"/>
  <c r="AB32" i="4"/>
  <c r="N22" i="5" s="1"/>
  <c r="AA32" i="4"/>
  <c r="M22" i="5" s="1"/>
  <c r="Z32" i="4"/>
  <c r="L22" i="5" s="1"/>
  <c r="Y32" i="4"/>
  <c r="K22" i="5" s="1"/>
  <c r="X32" i="4"/>
  <c r="J22" i="5" s="1"/>
  <c r="W32" i="4"/>
  <c r="I22" i="5" s="1"/>
  <c r="V32" i="4"/>
  <c r="H22" i="5" s="1"/>
  <c r="U32" i="4"/>
  <c r="G22" i="5" s="1"/>
  <c r="T32" i="4"/>
  <c r="F22" i="5" s="1"/>
  <c r="S32" i="4"/>
  <c r="E22" i="5" s="1"/>
  <c r="R32" i="4"/>
  <c r="D22" i="5" s="1"/>
  <c r="AE31" i="4"/>
  <c r="Q21" i="5" s="1"/>
  <c r="AD31" i="4"/>
  <c r="P21" i="5" s="1"/>
  <c r="AC31" i="4"/>
  <c r="O21" i="5" s="1"/>
  <c r="AB31" i="4"/>
  <c r="N21" i="5" s="1"/>
  <c r="AA31" i="4"/>
  <c r="M21" i="5" s="1"/>
  <c r="Z31" i="4"/>
  <c r="L21" i="5" s="1"/>
  <c r="Y31" i="4"/>
  <c r="K21" i="5" s="1"/>
  <c r="X31" i="4"/>
  <c r="J21" i="5" s="1"/>
  <c r="W31" i="4"/>
  <c r="I21" i="5" s="1"/>
  <c r="V31" i="4"/>
  <c r="H21" i="5" s="1"/>
  <c r="U31" i="4"/>
  <c r="G21" i="5" s="1"/>
  <c r="T31" i="4"/>
  <c r="F21" i="5" s="1"/>
  <c r="S31" i="4"/>
  <c r="E21" i="5" s="1"/>
  <c r="R31" i="4"/>
  <c r="D21" i="5" s="1"/>
  <c r="AE30" i="4"/>
  <c r="Q20" i="5" s="1"/>
  <c r="AD30" i="4"/>
  <c r="P20" i="5" s="1"/>
  <c r="AC30" i="4"/>
  <c r="O20" i="5" s="1"/>
  <c r="AB30" i="4"/>
  <c r="N20" i="5" s="1"/>
  <c r="AA30" i="4"/>
  <c r="M20" i="5" s="1"/>
  <c r="Z30" i="4"/>
  <c r="L20" i="5" s="1"/>
  <c r="Y30" i="4"/>
  <c r="K20" i="5" s="1"/>
  <c r="X30" i="4"/>
  <c r="J20" i="5" s="1"/>
  <c r="W30" i="4"/>
  <c r="I20" i="5" s="1"/>
  <c r="V30" i="4"/>
  <c r="H20" i="5" s="1"/>
  <c r="U30" i="4"/>
  <c r="G20" i="5" s="1"/>
  <c r="T30" i="4"/>
  <c r="F20" i="5" s="1"/>
  <c r="S30" i="4"/>
  <c r="E20" i="5" s="1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C61" i="4" l="1"/>
  <c r="T42" i="5"/>
  <c r="AB42" i="5"/>
  <c r="D61" i="4"/>
  <c r="L61" i="4"/>
  <c r="AC42" i="5"/>
  <c r="K61" i="4"/>
  <c r="AE42" i="5"/>
  <c r="X42" i="5"/>
  <c r="S42" i="5"/>
  <c r="U41" i="5"/>
  <c r="AC41" i="5"/>
  <c r="E61" i="4"/>
  <c r="M61" i="4"/>
  <c r="I61" i="4"/>
  <c r="J61" i="4"/>
  <c r="Y42" i="5"/>
  <c r="U42" i="5"/>
  <c r="F61" i="4"/>
  <c r="N61" i="4"/>
  <c r="G61" i="4"/>
  <c r="H61" i="4"/>
  <c r="P61" i="4"/>
  <c r="O61" i="4"/>
  <c r="R42" i="5"/>
  <c r="Z42" i="5"/>
  <c r="S41" i="5"/>
  <c r="AA41" i="5"/>
  <c r="AA42" i="5"/>
  <c r="V42" i="5"/>
  <c r="AD42" i="5"/>
  <c r="W42" i="5"/>
  <c r="U40" i="5"/>
  <c r="W41" i="5"/>
  <c r="X41" i="5"/>
  <c r="AC40" i="5"/>
  <c r="AE41" i="5"/>
  <c r="U39" i="5"/>
  <c r="AC39" i="5"/>
  <c r="Y41" i="5"/>
  <c r="W40" i="5"/>
  <c r="AE40" i="5"/>
  <c r="T41" i="5"/>
  <c r="AB41" i="5"/>
  <c r="R41" i="5"/>
  <c r="AB40" i="5"/>
  <c r="V41" i="5"/>
  <c r="AD41" i="5"/>
  <c r="Z41" i="5"/>
  <c r="AC31" i="5"/>
  <c r="S40" i="5"/>
  <c r="AA40" i="5"/>
  <c r="S31" i="5"/>
  <c r="S39" i="5"/>
  <c r="AA39" i="5"/>
  <c r="U31" i="5"/>
  <c r="W32" i="5"/>
  <c r="AE32" i="5"/>
  <c r="Y33" i="5"/>
  <c r="S34" i="5"/>
  <c r="AA34" i="5"/>
  <c r="U35" i="5"/>
  <c r="AC35" i="5"/>
  <c r="W36" i="5"/>
  <c r="AE36" i="5"/>
  <c r="Y37" i="5"/>
  <c r="S38" i="5"/>
  <c r="AA38" i="5"/>
  <c r="T39" i="5"/>
  <c r="AB39" i="5"/>
  <c r="V40" i="5"/>
  <c r="AD40" i="5"/>
  <c r="Z33" i="5"/>
  <c r="AD35" i="5"/>
  <c r="Z37" i="5"/>
  <c r="V39" i="5"/>
  <c r="AD39" i="5"/>
  <c r="X40" i="5"/>
  <c r="T18" i="5"/>
  <c r="AB18" i="5"/>
  <c r="X32" i="5"/>
  <c r="R37" i="5"/>
  <c r="W31" i="5"/>
  <c r="AE31" i="5"/>
  <c r="Y32" i="5"/>
  <c r="S33" i="5"/>
  <c r="AA33" i="5"/>
  <c r="U34" i="5"/>
  <c r="AC34" i="5"/>
  <c r="W35" i="5"/>
  <c r="AE35" i="5"/>
  <c r="Y36" i="5"/>
  <c r="S37" i="5"/>
  <c r="AA37" i="5"/>
  <c r="U38" i="5"/>
  <c r="AC38" i="5"/>
  <c r="W39" i="5"/>
  <c r="AE39" i="5"/>
  <c r="Y40" i="5"/>
  <c r="U61" i="4"/>
  <c r="AC61" i="4"/>
  <c r="R33" i="5"/>
  <c r="X36" i="5"/>
  <c r="R40" i="5"/>
  <c r="Z40" i="5"/>
  <c r="T34" i="5"/>
  <c r="Y31" i="5"/>
  <c r="S32" i="5"/>
  <c r="AA32" i="5"/>
  <c r="U33" i="5"/>
  <c r="AC33" i="5"/>
  <c r="W34" i="5"/>
  <c r="AE34" i="5"/>
  <c r="Y35" i="5"/>
  <c r="S36" i="5"/>
  <c r="AA36" i="5"/>
  <c r="U37" i="5"/>
  <c r="AC37" i="5"/>
  <c r="W38" i="5"/>
  <c r="AE38" i="5"/>
  <c r="Y39" i="5"/>
  <c r="W61" i="4"/>
  <c r="AE61" i="4"/>
  <c r="V31" i="5"/>
  <c r="AB34" i="5"/>
  <c r="AD31" i="5"/>
  <c r="V35" i="5"/>
  <c r="AA31" i="5"/>
  <c r="U32" i="5"/>
  <c r="AC32" i="5"/>
  <c r="W33" i="5"/>
  <c r="AE33" i="5"/>
  <c r="Y34" i="5"/>
  <c r="S35" i="5"/>
  <c r="AA35" i="5"/>
  <c r="U36" i="5"/>
  <c r="AC36" i="5"/>
  <c r="W37" i="5"/>
  <c r="AE37" i="5"/>
  <c r="Y38" i="5"/>
  <c r="Y61" i="4"/>
  <c r="X31" i="5"/>
  <c r="T33" i="5"/>
  <c r="AB33" i="5"/>
  <c r="V34" i="5"/>
  <c r="AD34" i="5"/>
  <c r="X35" i="5"/>
  <c r="R36" i="5"/>
  <c r="Z36" i="5"/>
  <c r="T37" i="5"/>
  <c r="AB37" i="5"/>
  <c r="V38" i="5"/>
  <c r="AD38" i="5"/>
  <c r="X39" i="5"/>
  <c r="V18" i="5"/>
  <c r="AD18" i="5"/>
  <c r="R31" i="5"/>
  <c r="Z31" i="5"/>
  <c r="T32" i="5"/>
  <c r="AB32" i="5"/>
  <c r="V33" i="5"/>
  <c r="AD33" i="5"/>
  <c r="X34" i="5"/>
  <c r="R35" i="5"/>
  <c r="Z32" i="5"/>
  <c r="T36" i="5"/>
  <c r="AB36" i="5"/>
  <c r="V37" i="5"/>
  <c r="AD36" i="5"/>
  <c r="X38" i="5"/>
  <c r="R39" i="5"/>
  <c r="Z39" i="5"/>
  <c r="T38" i="5"/>
  <c r="X18" i="5"/>
  <c r="T31" i="5"/>
  <c r="AB31" i="5"/>
  <c r="V32" i="5"/>
  <c r="AD32" i="5"/>
  <c r="X33" i="5"/>
  <c r="R34" i="5"/>
  <c r="Z34" i="5"/>
  <c r="T35" i="5"/>
  <c r="AB35" i="5"/>
  <c r="X37" i="5"/>
  <c r="R38" i="5"/>
  <c r="Z38" i="5"/>
  <c r="R32" i="5"/>
  <c r="V36" i="5"/>
  <c r="AD37" i="5"/>
  <c r="AB38" i="5"/>
  <c r="T40" i="5"/>
  <c r="T61" i="4"/>
  <c r="AB61" i="4"/>
  <c r="Z35" i="5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R18" i="5" s="1"/>
  <c r="L7" i="5"/>
  <c r="Z18" i="5" s="1"/>
  <c r="AA21" i="4"/>
  <c r="E7" i="5"/>
  <c r="S18" i="5" s="1"/>
  <c r="M7" i="5"/>
  <c r="AA18" i="5" s="1"/>
  <c r="G7" i="5"/>
  <c r="U18" i="5" s="1"/>
  <c r="O7" i="5"/>
  <c r="AC18" i="5" s="1"/>
  <c r="I7" i="5"/>
  <c r="W18" i="5" s="1"/>
  <c r="Q7" i="5"/>
  <c r="AE18" i="5" s="1"/>
  <c r="K7" i="5"/>
  <c r="Y18" i="5" s="1"/>
  <c r="L19" i="5"/>
  <c r="Z30" i="5" s="1"/>
  <c r="E19" i="5"/>
  <c r="S21" i="5" s="1"/>
  <c r="M19" i="5"/>
  <c r="T41" i="4"/>
  <c r="AB41" i="4"/>
  <c r="F19" i="5"/>
  <c r="T30" i="5" s="1"/>
  <c r="N19" i="5"/>
  <c r="AB30" i="5" s="1"/>
  <c r="G19" i="5"/>
  <c r="U22" i="5" s="1"/>
  <c r="O19" i="5"/>
  <c r="AC20" i="5" s="1"/>
  <c r="V41" i="4"/>
  <c r="AD41" i="4"/>
  <c r="H19" i="5"/>
  <c r="V30" i="5" s="1"/>
  <c r="P19" i="5"/>
  <c r="AD30" i="5" s="1"/>
  <c r="I19" i="5"/>
  <c r="W23" i="5" s="1"/>
  <c r="Q19" i="5"/>
  <c r="AE23" i="5" s="1"/>
  <c r="X41" i="4"/>
  <c r="J19" i="5"/>
  <c r="X30" i="5" s="1"/>
  <c r="D19" i="5"/>
  <c r="R30" i="5" s="1"/>
  <c r="K19" i="5"/>
  <c r="Y23" i="5" s="1"/>
  <c r="T21" i="4"/>
  <c r="AB21" i="4"/>
  <c r="V21" i="4"/>
  <c r="AD21" i="4"/>
  <c r="X21" i="4"/>
  <c r="W20" i="5" l="1"/>
  <c r="W25" i="5"/>
  <c r="AB27" i="5"/>
  <c r="AE25" i="5"/>
  <c r="AE26" i="5"/>
  <c r="W28" i="5"/>
  <c r="AE29" i="5"/>
  <c r="R24" i="5"/>
  <c r="R29" i="5"/>
  <c r="V20" i="5"/>
  <c r="T24" i="5"/>
  <c r="AE24" i="5"/>
  <c r="S27" i="5"/>
  <c r="AD25" i="5"/>
  <c r="AD19" i="5"/>
  <c r="V25" i="5"/>
  <c r="AD21" i="5"/>
  <c r="T27" i="5"/>
  <c r="W21" i="5"/>
  <c r="AE22" i="5"/>
  <c r="R27" i="5"/>
  <c r="V24" i="5"/>
  <c r="AB29" i="5"/>
  <c r="AB21" i="5"/>
  <c r="T23" i="5"/>
  <c r="T21" i="5"/>
  <c r="AE28" i="5"/>
  <c r="V22" i="5"/>
  <c r="AD29" i="5"/>
  <c r="W26" i="5"/>
  <c r="AA30" i="5"/>
  <c r="AA23" i="5"/>
  <c r="Z20" i="5"/>
  <c r="AC25" i="5"/>
  <c r="X22" i="5"/>
  <c r="AA25" i="5"/>
  <c r="X19" i="5"/>
  <c r="Z25" i="5"/>
  <c r="S30" i="5"/>
  <c r="S23" i="5"/>
  <c r="Y29" i="5"/>
  <c r="W24" i="5"/>
  <c r="AC19" i="5"/>
  <c r="X29" i="5"/>
  <c r="AB23" i="5"/>
  <c r="AD26" i="5"/>
  <c r="Y26" i="5"/>
  <c r="AB25" i="5"/>
  <c r="X26" i="5"/>
  <c r="AD20" i="5"/>
  <c r="R28" i="5"/>
  <c r="S25" i="5"/>
  <c r="Y20" i="5"/>
  <c r="Z29" i="5"/>
  <c r="R25" i="5"/>
  <c r="V19" i="5"/>
  <c r="AB20" i="5"/>
  <c r="AA29" i="5"/>
  <c r="X28" i="5"/>
  <c r="AD23" i="5"/>
  <c r="S24" i="5"/>
  <c r="Y30" i="5"/>
  <c r="Y25" i="5"/>
  <c r="AC29" i="5"/>
  <c r="AC30" i="5"/>
  <c r="AC21" i="5"/>
  <c r="AC23" i="5"/>
  <c r="U20" i="5"/>
  <c r="AE27" i="5"/>
  <c r="AE19" i="5"/>
  <c r="AE30" i="5"/>
  <c r="V29" i="5"/>
  <c r="AC27" i="5"/>
  <c r="AA22" i="5"/>
  <c r="AA24" i="5"/>
  <c r="Z26" i="5"/>
  <c r="R22" i="5"/>
  <c r="W29" i="5"/>
  <c r="AC24" i="5"/>
  <c r="S19" i="5"/>
  <c r="V28" i="5"/>
  <c r="AB22" i="5"/>
  <c r="T20" i="5"/>
  <c r="S29" i="5"/>
  <c r="S20" i="5"/>
  <c r="AD27" i="5"/>
  <c r="V23" i="5"/>
  <c r="AA20" i="5"/>
  <c r="Y24" i="5"/>
  <c r="Z22" i="5"/>
  <c r="W27" i="5"/>
  <c r="W30" i="5"/>
  <c r="W19" i="5"/>
  <c r="V21" i="5"/>
  <c r="U27" i="5"/>
  <c r="S22" i="5"/>
  <c r="Y19" i="5"/>
  <c r="R26" i="5"/>
  <c r="X21" i="5"/>
  <c r="AC28" i="5"/>
  <c r="U24" i="5"/>
  <c r="AA28" i="5"/>
  <c r="AB28" i="5"/>
  <c r="T22" i="5"/>
  <c r="Z19" i="5"/>
  <c r="Y28" i="5"/>
  <c r="AC22" i="5"/>
  <c r="T29" i="5"/>
  <c r="V27" i="5"/>
  <c r="Z21" i="5"/>
  <c r="X27" i="5"/>
  <c r="Z27" i="5"/>
  <c r="U19" i="5"/>
  <c r="X24" i="5"/>
  <c r="Y27" i="5"/>
  <c r="AB24" i="5"/>
  <c r="AD28" i="5"/>
  <c r="AA26" i="5"/>
  <c r="Y21" i="5"/>
  <c r="Z28" i="5"/>
  <c r="X25" i="5"/>
  <c r="AB19" i="5"/>
  <c r="U28" i="5"/>
  <c r="Y22" i="5"/>
  <c r="U25" i="5"/>
  <c r="T28" i="5"/>
  <c r="Z23" i="5"/>
  <c r="R19" i="5"/>
  <c r="AC26" i="5"/>
  <c r="V26" i="5"/>
  <c r="AB26" i="5"/>
  <c r="R21" i="5"/>
  <c r="X23" i="5"/>
  <c r="U29" i="5"/>
  <c r="U30" i="5"/>
  <c r="U21" i="5"/>
  <c r="U23" i="5"/>
  <c r="AA19" i="5"/>
  <c r="S26" i="5"/>
  <c r="AE20" i="5"/>
  <c r="T25" i="5"/>
  <c r="AD24" i="5"/>
  <c r="T19" i="5"/>
  <c r="AA27" i="5"/>
  <c r="AE21" i="5"/>
  <c r="W22" i="5"/>
  <c r="Z24" i="5"/>
  <c r="R23" i="5"/>
  <c r="S28" i="5"/>
  <c r="U26" i="5"/>
  <c r="AA21" i="5"/>
  <c r="AD22" i="5"/>
  <c r="T26" i="5"/>
  <c r="X20" i="5"/>
  <c r="R20" i="5"/>
</calcChain>
</file>

<file path=xl/sharedStrings.xml><?xml version="1.0" encoding="utf-8"?>
<sst xmlns="http://schemas.openxmlformats.org/spreadsheetml/2006/main" count="839" uniqueCount="109">
  <si>
    <t>Year</t>
  </si>
  <si>
    <t>Month</t>
  </si>
  <si>
    <t>CO</t>
  </si>
  <si>
    <t>H2SO4</t>
  </si>
  <si>
    <t>NH3</t>
  </si>
  <si>
    <t>PM10</t>
  </si>
  <si>
    <t>PM2.5</t>
  </si>
  <si>
    <t>SO2</t>
  </si>
  <si>
    <t>VOC</t>
  </si>
  <si>
    <t>CO2</t>
  </si>
  <si>
    <t>CH4</t>
  </si>
  <si>
    <t>N2O</t>
  </si>
  <si>
    <t>CO2e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</si>
  <si>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</si>
  <si>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</si>
  <si>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</si>
  <si>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</si>
  <si>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</si>
  <si>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</si>
  <si>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</si>
  <si>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</si>
  <si>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</si>
  <si>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</si>
  <si>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</si>
  <si>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</si>
  <si>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lbs/mo</t>
  </si>
  <si>
    <t>CO Emissions</t>
  </si>
  <si>
    <t>H2SO4 Emissions</t>
  </si>
  <si>
    <t>NH3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</si>
  <si>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</si>
  <si>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</si>
  <si>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</si>
  <si>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</si>
  <si>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</si>
  <si>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</si>
  <si>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</si>
  <si>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</si>
  <si>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</si>
  <si>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</si>
  <si>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2021 Summary of Site Emissions</t>
  </si>
  <si>
    <t>tons/mo</t>
  </si>
  <si>
    <t>2020 Summary of Site Emissions</t>
  </si>
  <si>
    <t>12-Month Rolling Summation Emisisons</t>
  </si>
  <si>
    <t>Shell Polymers Monaca</t>
  </si>
  <si>
    <t>Nox</t>
  </si>
  <si>
    <t>PM (Filt)</t>
  </si>
  <si>
    <t>Total HAP</t>
  </si>
  <si>
    <t>Monthly Emissions (tons/mo)</t>
  </si>
  <si>
    <t>Rolling Emissions (tons/12-mo)</t>
  </si>
  <si>
    <t>2022 Summary of Site Emissions</t>
  </si>
  <si>
    <t>NOx Emissions</t>
  </si>
  <si>
    <t>NOx</t>
  </si>
  <si>
    <t>HAP</t>
  </si>
  <si>
    <t>Monthly Total Emissions since Calendar Year 2020</t>
  </si>
  <si>
    <t>Refer to 2020 Air Inventory Files</t>
  </si>
  <si>
    <t>TOTAL</t>
  </si>
  <si>
    <t>Temporary Compressors (A, B, C)</t>
  </si>
  <si>
    <t xml:space="preserve">Temporary Chemical Clean Boiler </t>
  </si>
  <si>
    <t>039</t>
  </si>
  <si>
    <t>Temporary Steam Blow Boiler</t>
  </si>
  <si>
    <t>038</t>
  </si>
  <si>
    <t>Plant Roadways</t>
  </si>
  <si>
    <t>Wastewater Treatment Plant</t>
  </si>
  <si>
    <t>Equipment Components</t>
  </si>
  <si>
    <t>Diesel Fuel Storage Tanks</t>
  </si>
  <si>
    <t>406, 408, 410</t>
  </si>
  <si>
    <t>Storage Tanks (Recovered Oil, Wastewater, Spent Caustic, Light Gasoline, Hexene, Pressurized and Refrigerated Tanks, Pyrolysis Fuel Oil, Methanol)</t>
  </si>
  <si>
    <t>401, 402, 403, 404, 405, 407, 409</t>
  </si>
  <si>
    <t>Liquid Loadout (Coke Residue, Tar)</t>
  </si>
  <si>
    <t>Liquid Loadout (C3+, Butene, Isopentane, Isobutane, C3+Ref)</t>
  </si>
  <si>
    <t xml:space="preserve">Liquid Loadout (Pyrolysis Fuel Oil, Light Gasoline) </t>
  </si>
  <si>
    <t>Liquid Loadout (Recovered Oil)</t>
  </si>
  <si>
    <t>PE Pellet Material Storage, Handling, Loadout</t>
  </si>
  <si>
    <t>PE Manufacturing Lines (Particulate)</t>
  </si>
  <si>
    <t xml:space="preserve">Spent Caustic Vent Header System </t>
  </si>
  <si>
    <t>High Pressure (HP) Header System</t>
  </si>
  <si>
    <t>Low Pressure (LP) Header System</t>
  </si>
  <si>
    <t>Cogeneration Plant Cooling Tower</t>
  </si>
  <si>
    <t>Process Cooling Tower</t>
  </si>
  <si>
    <t>Ethane Cracking Furnace #7</t>
  </si>
  <si>
    <t>037</t>
  </si>
  <si>
    <t>Ethane Cracking Furnace #6</t>
  </si>
  <si>
    <t>036</t>
  </si>
  <si>
    <t>Ethane Cracking Furnace #5</t>
  </si>
  <si>
    <t>035</t>
  </si>
  <si>
    <t>Ethane Cracking Furnace #4</t>
  </si>
  <si>
    <t>034</t>
  </si>
  <si>
    <t>Ethane Cracking Furnace #3</t>
  </si>
  <si>
    <t>033</t>
  </si>
  <si>
    <t>Ethane Cracking Furnace #2</t>
  </si>
  <si>
    <t>032</t>
  </si>
  <si>
    <t>Ethane Cracking Furnace #1</t>
  </si>
  <si>
    <t>031</t>
  </si>
  <si>
    <t>Natural-Gas Fired Emergency Generators (3)</t>
  </si>
  <si>
    <t>Fire Pump Engines (2)</t>
  </si>
  <si>
    <t>Diesel-Fired Emergency Generators (2)</t>
  </si>
  <si>
    <t>Combustion Tubine/Duct Burner Unit #3</t>
  </si>
  <si>
    <t>Combustion Tubine/Duct Burner Unit #2</t>
  </si>
  <si>
    <t>Combustion Tubine/Duct Burner Unit #1</t>
  </si>
  <si>
    <t>PM</t>
  </si>
  <si>
    <t>PADEP SOURCE NAME</t>
  </si>
  <si>
    <t>PADEP ID</t>
  </si>
  <si>
    <t>Actual Emissions (tons)</t>
  </si>
  <si>
    <t>SHELL POLYMERS MONACA</t>
  </si>
  <si>
    <t>OCTOBER 2021 THROUGH OCTOBER 2022</t>
  </si>
  <si>
    <t>SUMMARY OF ACTUAL MONTHLY EMISSIONS, EMISSION SOURCE BASIS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</si>
  <si>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2022_Monthly_Actual_Emission_Summary_Date.xlsx</t>
    </r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</si>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</sst>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#,##0.000"/>
    <numFmt numFmtId="167" formatCode="#,##0.####"/>
    <numFmt numFmtId="168" formatCode="m/d/yyyy\ hh:mm:ss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166" fontId="3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0" xfId="0" applyNumberFormat="1"/>
    <xf numFmtId="4" fontId="0" fillId="0" borderId="0" xfId="0" applyNumberFormat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 wrapText="1"/>
    </xf>
    <xf numFmtId="4" fontId="0" fillId="4" borderId="0" xfId="0" applyNumberFormat="1" applyFill="1"/>
    <xf numFmtId="0" fontId="0" fillId="0" borderId="0" xfId="0" applyFont="1"/>
    <xf numFmtId="3" fontId="0" fillId="4" borderId="0" xfId="0" applyNumberFormat="1" applyFill="1"/>
    <xf numFmtId="0" fontId="0" fillId="4" borderId="0" xfId="0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right"/>
    </xf>
    <xf numFmtId="166" fontId="3" fillId="4" borderId="0" xfId="0" applyNumberFormat="1" applyFon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166" fontId="0" fillId="4" borderId="0" xfId="0" applyNumberFormat="1" applyFill="1" applyBorder="1" applyAlignment="1">
      <alignment horizontal="right"/>
    </xf>
    <xf numFmtId="4" fontId="0" fillId="4" borderId="0" xfId="0" applyNumberFormat="1" applyFill="1" applyBorder="1" applyAlignment="1">
      <alignment horizontal="right"/>
    </xf>
    <xf numFmtId="0" fontId="0" fillId="4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quotePrefix="1"/>
    <xf numFmtId="0" fontId="0" fillId="0" borderId="0" xfId="0" applyAlignment="1">
      <alignment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vertical="top"/>
    </xf>
    <xf numFmtId="0" fontId="0" fillId="0" borderId="0" xfId="0" quotePrefix="1" applyAlignment="1">
      <alignment horizontal="left" vertical="top"/>
    </xf>
    <xf numFmtId="0" fontId="0" fillId="4" borderId="0" xfId="0" applyFill="1" applyAlignment="1">
      <alignment horizontal="left" vertical="top"/>
    </xf>
    <xf numFmtId="167" fontId="0" fillId="5" borderId="1" xfId="0" applyNumberFormat="1" applyFill="1" applyBorder="1" applyAlignment="1">
      <alignment horizontal="right"/>
    </xf>
    <xf numFmtId="168" fontId="0" fillId="0" borderId="0" xfId="0" applyNumberFormat="1" applyAlignment="1">
      <alignment horizontal="left"/>
    </xf>
    <xf numFmtId="0" fontId="0" fillId="5" borderId="0" xfId="0" applyFill="1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71"/>
  <sheetViews>
    <sheetView showGridLines="0" workbookViewId="0">
      <selection activeCell="C47" sqref="C47"/>
    </sheetView>
  </sheetViews>
  <sheetFormatPr defaultRowHeight="14.4" x14ac:dyDescent="0.3"/>
  <cols>
    <col min="2" max="2" width="11.109375" bestFit="1" customWidth="1"/>
    <col min="3" max="11" width="11.6640625" customWidth="1"/>
    <col min="12" max="12" width="13.109375" customWidth="1"/>
    <col min="13" max="15" width="11.6640625" customWidth="1"/>
    <col min="16" max="16" width="14" customWidth="1"/>
    <col min="17" max="17" width="3.6640625" customWidth="1"/>
    <col min="18" max="64" width="11.6640625" customWidth="1"/>
  </cols>
  <sheetData>
    <row r="1" spans="1:31" s="2" customFormat="1" x14ac:dyDescent="0.3">
      <c r="A1" s="8" t="s">
        <v>53</v>
      </c>
    </row>
    <row r="2" spans="1:31" s="2" customFormat="1" x14ac:dyDescent="0.3">
      <c r="A2" s="8" t="s">
        <v>43</v>
      </c>
    </row>
    <row r="3" spans="1:31" x14ac:dyDescent="0.3">
      <c r="A3" s="1"/>
    </row>
    <row r="4" spans="1:31" s="2" customFormat="1" x14ac:dyDescent="0.3">
      <c r="A4" s="7" t="s">
        <v>41</v>
      </c>
    </row>
    <row r="5" spans="1:31" x14ac:dyDescent="0.3">
      <c r="A5" s="2" t="s">
        <v>54</v>
      </c>
    </row>
    <row r="6" spans="1:31" s="2" customFormat="1" x14ac:dyDescent="0.3"/>
    <row r="7" spans="1:31" ht="28.8" x14ac:dyDescent="0.3">
      <c r="A7" s="1"/>
      <c r="C7" s="6" t="s">
        <v>26</v>
      </c>
      <c r="D7" s="6" t="s">
        <v>27</v>
      </c>
      <c r="E7" s="6" t="s">
        <v>28</v>
      </c>
      <c r="F7" s="6" t="s">
        <v>50</v>
      </c>
      <c r="G7" s="6" t="s">
        <v>29</v>
      </c>
      <c r="H7" s="6" t="s">
        <v>30</v>
      </c>
      <c r="I7" s="6" t="s">
        <v>31</v>
      </c>
      <c r="J7" s="6" t="s">
        <v>32</v>
      </c>
      <c r="K7" s="6" t="s">
        <v>33</v>
      </c>
      <c r="L7" s="20" t="s">
        <v>34</v>
      </c>
      <c r="M7" s="6" t="s">
        <v>35</v>
      </c>
      <c r="N7" s="6" t="s">
        <v>36</v>
      </c>
      <c r="O7" s="6" t="s">
        <v>37</v>
      </c>
      <c r="P7" s="6" t="s">
        <v>38</v>
      </c>
      <c r="R7" s="6" t="s">
        <v>26</v>
      </c>
      <c r="S7" s="6" t="s">
        <v>27</v>
      </c>
      <c r="T7" s="6" t="s">
        <v>28</v>
      </c>
      <c r="U7" s="6" t="s">
        <v>50</v>
      </c>
      <c r="V7" s="6" t="s">
        <v>29</v>
      </c>
      <c r="W7" s="6" t="s">
        <v>30</v>
      </c>
      <c r="X7" s="6" t="s">
        <v>31</v>
      </c>
      <c r="Y7" s="6" t="s">
        <v>32</v>
      </c>
      <c r="Z7" s="6" t="s">
        <v>33</v>
      </c>
      <c r="AA7" s="6" t="s">
        <v>34</v>
      </c>
      <c r="AB7" s="6" t="s">
        <v>35</v>
      </c>
      <c r="AC7" s="6" t="s">
        <v>36</v>
      </c>
      <c r="AD7" s="6" t="s">
        <v>37</v>
      </c>
      <c r="AE7" s="6" t="s">
        <v>38</v>
      </c>
    </row>
    <row r="8" spans="1:31" s="2" customFormat="1" x14ac:dyDescent="0.3">
      <c r="A8" s="1" t="s">
        <v>0</v>
      </c>
      <c r="B8" s="2" t="s">
        <v>1</v>
      </c>
      <c r="C8" s="6" t="s">
        <v>25</v>
      </c>
      <c r="D8" s="6" t="s">
        <v>25</v>
      </c>
      <c r="E8" s="6" t="s">
        <v>25</v>
      </c>
      <c r="F8" s="6" t="s">
        <v>25</v>
      </c>
      <c r="G8" s="6" t="s">
        <v>25</v>
      </c>
      <c r="H8" s="6" t="s">
        <v>25</v>
      </c>
      <c r="I8" s="6" t="s">
        <v>25</v>
      </c>
      <c r="J8" s="6" t="s">
        <v>25</v>
      </c>
      <c r="K8" s="6" t="s">
        <v>25</v>
      </c>
      <c r="L8" s="20" t="s">
        <v>25</v>
      </c>
      <c r="M8" s="6" t="s">
        <v>25</v>
      </c>
      <c r="N8" s="6" t="s">
        <v>25</v>
      </c>
      <c r="O8" s="6" t="s">
        <v>25</v>
      </c>
      <c r="P8" s="20" t="s">
        <v>25</v>
      </c>
      <c r="R8" s="6" t="s">
        <v>40</v>
      </c>
      <c r="S8" s="6" t="s">
        <v>40</v>
      </c>
      <c r="T8" s="6" t="s">
        <v>40</v>
      </c>
      <c r="U8" s="6" t="s">
        <v>40</v>
      </c>
      <c r="V8" s="6" t="s">
        <v>40</v>
      </c>
      <c r="W8" s="6" t="s">
        <v>40</v>
      </c>
      <c r="X8" s="6" t="s">
        <v>40</v>
      </c>
      <c r="Y8" s="6" t="s">
        <v>40</v>
      </c>
      <c r="Z8" s="6" t="s">
        <v>40</v>
      </c>
      <c r="AA8" s="6" t="s">
        <v>40</v>
      </c>
      <c r="AB8" s="6" t="s">
        <v>40</v>
      </c>
      <c r="AC8" s="6" t="s">
        <v>40</v>
      </c>
      <c r="AD8" s="6" t="s">
        <v>40</v>
      </c>
      <c r="AE8" s="6" t="s">
        <v>40</v>
      </c>
    </row>
    <row r="9" spans="1:31" x14ac:dyDescent="0.3">
      <c r="A9" s="1">
        <v>2020</v>
      </c>
      <c r="B9" t="s">
        <v>13</v>
      </c>
      <c r="C9" s="17">
        <v>7.33</v>
      </c>
      <c r="D9" s="17">
        <v>0</v>
      </c>
      <c r="E9" s="17">
        <v>0</v>
      </c>
      <c r="F9" s="17">
        <v>7.47</v>
      </c>
      <c r="G9" s="17">
        <v>0.23</v>
      </c>
      <c r="H9" s="17">
        <v>0.22000000000000003</v>
      </c>
      <c r="I9" s="17">
        <v>0.21000000000000002</v>
      </c>
      <c r="J9" s="17">
        <v>0.01</v>
      </c>
      <c r="K9" s="17">
        <v>0.21000000000000002</v>
      </c>
      <c r="L9" s="21">
        <v>1383.7900000000002</v>
      </c>
      <c r="M9" s="17">
        <v>1.1100000000000001</v>
      </c>
      <c r="N9" s="17">
        <v>0.01</v>
      </c>
      <c r="O9" s="17">
        <f>0.0011*166.666666666667</f>
        <v>0.18333333333333371</v>
      </c>
      <c r="P9" s="30">
        <f t="shared" ref="P9:P20" si="0">+L9+M9*25+N9*298</f>
        <v>1414.5200000000002</v>
      </c>
      <c r="R9" s="14">
        <f>+C9/2000</f>
        <v>3.6649999999999999E-3</v>
      </c>
      <c r="S9" s="14">
        <f t="shared" ref="S9:S20" si="1">+D9/2000</f>
        <v>0</v>
      </c>
      <c r="T9" s="14">
        <f t="shared" ref="T9:T20" si="2">+E9/2000</f>
        <v>0</v>
      </c>
      <c r="U9" s="14">
        <f t="shared" ref="U9:U20" si="3">+F9/2000</f>
        <v>3.735E-3</v>
      </c>
      <c r="V9" s="14">
        <f t="shared" ref="V9:V20" si="4">+G9/2000</f>
        <v>1.15E-4</v>
      </c>
      <c r="W9" s="14">
        <f t="shared" ref="W9:W20" si="5">+H9/2000</f>
        <v>1.1000000000000002E-4</v>
      </c>
      <c r="X9" s="14">
        <f t="shared" ref="X9:X20" si="6">+I9/2000</f>
        <v>1.05E-4</v>
      </c>
      <c r="Y9" s="14">
        <f t="shared" ref="Y9:Y20" si="7">+J9/2000</f>
        <v>5.0000000000000004E-6</v>
      </c>
      <c r="Z9" s="14">
        <f t="shared" ref="Z9:Z20" si="8">+K9/2000</f>
        <v>1.05E-4</v>
      </c>
      <c r="AA9" s="14">
        <f t="shared" ref="AA9:AA20" si="9">+L9/2000</f>
        <v>0.69189500000000015</v>
      </c>
      <c r="AB9" s="14">
        <f t="shared" ref="AB9:AB20" si="10">+M9/2000</f>
        <v>5.5500000000000005E-4</v>
      </c>
      <c r="AC9" s="14">
        <f t="shared" ref="AC9:AC20" si="11">+N9/2000</f>
        <v>5.0000000000000004E-6</v>
      </c>
      <c r="AD9" s="14">
        <f t="shared" ref="AD9:AD20" si="12">+O9/2000</f>
        <v>9.1666666666666857E-5</v>
      </c>
      <c r="AE9" s="14">
        <f t="shared" ref="AE9:AE20" si="13">+P9/2000</f>
        <v>0.70726000000000011</v>
      </c>
    </row>
    <row r="10" spans="1:31" x14ac:dyDescent="0.3">
      <c r="A10" s="1">
        <v>2020</v>
      </c>
      <c r="B10" t="s">
        <v>14</v>
      </c>
      <c r="C10" s="17">
        <v>37.79</v>
      </c>
      <c r="D10" s="17">
        <v>0</v>
      </c>
      <c r="E10" s="17">
        <v>0</v>
      </c>
      <c r="F10" s="17">
        <v>12.629999999999999</v>
      </c>
      <c r="G10" s="17">
        <v>0.26</v>
      </c>
      <c r="H10" s="17">
        <v>0.24000000000000002</v>
      </c>
      <c r="I10" s="17">
        <v>0.24000000000000002</v>
      </c>
      <c r="J10" s="17">
        <v>0</v>
      </c>
      <c r="K10" s="17">
        <v>0.77</v>
      </c>
      <c r="L10" s="21">
        <v>1844.13</v>
      </c>
      <c r="M10" s="17">
        <v>7.1999999999999993</v>
      </c>
      <c r="N10" s="17">
        <v>0</v>
      </c>
      <c r="O10" s="17">
        <f t="shared" ref="O10:O20" si="14">0.0011*166.666666666667</f>
        <v>0.18333333333333371</v>
      </c>
      <c r="P10" s="30">
        <f t="shared" si="0"/>
        <v>2024.13</v>
      </c>
      <c r="R10" s="14">
        <f t="shared" ref="R10:R20" si="15">+C10/2000</f>
        <v>1.8894999999999999E-2</v>
      </c>
      <c r="S10" s="14">
        <f t="shared" si="1"/>
        <v>0</v>
      </c>
      <c r="T10" s="14">
        <f t="shared" si="2"/>
        <v>0</v>
      </c>
      <c r="U10" s="14">
        <f t="shared" si="3"/>
        <v>6.3149999999999994E-3</v>
      </c>
      <c r="V10" s="14">
        <f t="shared" si="4"/>
        <v>1.3000000000000002E-4</v>
      </c>
      <c r="W10" s="14">
        <f t="shared" si="5"/>
        <v>1.2E-4</v>
      </c>
      <c r="X10" s="14">
        <f t="shared" si="6"/>
        <v>1.2E-4</v>
      </c>
      <c r="Y10" s="14">
        <f t="shared" si="7"/>
        <v>0</v>
      </c>
      <c r="Z10" s="14">
        <f t="shared" si="8"/>
        <v>3.8500000000000003E-4</v>
      </c>
      <c r="AA10" s="14">
        <f t="shared" si="9"/>
        <v>0.92206500000000002</v>
      </c>
      <c r="AB10" s="14">
        <f t="shared" si="10"/>
        <v>3.5999999999999995E-3</v>
      </c>
      <c r="AC10" s="14">
        <f t="shared" si="11"/>
        <v>0</v>
      </c>
      <c r="AD10" s="14">
        <f t="shared" si="12"/>
        <v>9.1666666666666857E-5</v>
      </c>
      <c r="AE10" s="14">
        <f t="shared" si="13"/>
        <v>1.012065</v>
      </c>
    </row>
    <row r="11" spans="1:31" x14ac:dyDescent="0.3">
      <c r="A11" s="1">
        <v>2020</v>
      </c>
      <c r="B11" t="s">
        <v>15</v>
      </c>
      <c r="C11" s="17">
        <v>40.380000000000003</v>
      </c>
      <c r="D11" s="17">
        <v>0</v>
      </c>
      <c r="E11" s="17">
        <v>0</v>
      </c>
      <c r="F11" s="17">
        <v>13.51</v>
      </c>
      <c r="G11" s="17">
        <v>0.27999999999999997</v>
      </c>
      <c r="H11" s="17">
        <v>0.27999999999999997</v>
      </c>
      <c r="I11" s="17">
        <v>0.26</v>
      </c>
      <c r="J11" s="17">
        <v>0</v>
      </c>
      <c r="K11" s="17">
        <v>0.81</v>
      </c>
      <c r="L11" s="21">
        <v>1971.32</v>
      </c>
      <c r="M11" s="17">
        <v>7.6999999999999993</v>
      </c>
      <c r="N11" s="17">
        <v>0</v>
      </c>
      <c r="O11" s="17">
        <f t="shared" si="14"/>
        <v>0.18333333333333371</v>
      </c>
      <c r="P11" s="30">
        <f t="shared" si="0"/>
        <v>2163.8199999999997</v>
      </c>
      <c r="R11" s="14">
        <f t="shared" si="15"/>
        <v>2.019E-2</v>
      </c>
      <c r="S11" s="14">
        <f t="shared" si="1"/>
        <v>0</v>
      </c>
      <c r="T11" s="14">
        <f t="shared" si="2"/>
        <v>0</v>
      </c>
      <c r="U11" s="14">
        <f t="shared" si="3"/>
        <v>6.7549999999999997E-3</v>
      </c>
      <c r="V11" s="14">
        <f t="shared" si="4"/>
        <v>1.3999999999999999E-4</v>
      </c>
      <c r="W11" s="14">
        <f t="shared" si="5"/>
        <v>1.3999999999999999E-4</v>
      </c>
      <c r="X11" s="14">
        <f t="shared" si="6"/>
        <v>1.3000000000000002E-4</v>
      </c>
      <c r="Y11" s="14">
        <f t="shared" si="7"/>
        <v>0</v>
      </c>
      <c r="Z11" s="14">
        <f t="shared" si="8"/>
        <v>4.0500000000000003E-4</v>
      </c>
      <c r="AA11" s="14">
        <f t="shared" si="9"/>
        <v>0.98565999999999998</v>
      </c>
      <c r="AB11" s="14">
        <f t="shared" si="10"/>
        <v>3.8499999999999997E-3</v>
      </c>
      <c r="AC11" s="14">
        <f t="shared" si="11"/>
        <v>0</v>
      </c>
      <c r="AD11" s="14">
        <f t="shared" si="12"/>
        <v>9.1666666666666857E-5</v>
      </c>
      <c r="AE11" s="14">
        <f t="shared" si="13"/>
        <v>1.0819099999999999</v>
      </c>
    </row>
    <row r="12" spans="1:31" x14ac:dyDescent="0.3">
      <c r="A12" s="1">
        <v>2020</v>
      </c>
      <c r="B12" t="s">
        <v>16</v>
      </c>
      <c r="C12" s="17">
        <v>20.13</v>
      </c>
      <c r="D12" s="17">
        <v>0</v>
      </c>
      <c r="E12" s="17">
        <v>0</v>
      </c>
      <c r="F12" s="17">
        <v>6.7</v>
      </c>
      <c r="G12" s="17">
        <v>0.12999999999999998</v>
      </c>
      <c r="H12" s="17">
        <v>0.12000000000000001</v>
      </c>
      <c r="I12" s="17">
        <v>0.12000000000000001</v>
      </c>
      <c r="J12" s="17">
        <v>0</v>
      </c>
      <c r="K12" s="17">
        <v>0.39</v>
      </c>
      <c r="L12" s="21">
        <v>897.05000000000007</v>
      </c>
      <c r="M12" s="17">
        <v>3.7</v>
      </c>
      <c r="N12" s="17">
        <v>0</v>
      </c>
      <c r="O12" s="17">
        <f t="shared" si="14"/>
        <v>0.18333333333333371</v>
      </c>
      <c r="P12" s="30">
        <f t="shared" si="0"/>
        <v>989.55000000000007</v>
      </c>
      <c r="R12" s="14">
        <f t="shared" si="15"/>
        <v>1.0064999999999999E-2</v>
      </c>
      <c r="S12" s="14">
        <f t="shared" si="1"/>
        <v>0</v>
      </c>
      <c r="T12" s="14">
        <f t="shared" si="2"/>
        <v>0</v>
      </c>
      <c r="U12" s="14">
        <f t="shared" si="3"/>
        <v>3.3500000000000001E-3</v>
      </c>
      <c r="V12" s="14">
        <f t="shared" si="4"/>
        <v>6.4999999999999994E-5</v>
      </c>
      <c r="W12" s="14">
        <f t="shared" si="5"/>
        <v>6.0000000000000002E-5</v>
      </c>
      <c r="X12" s="14">
        <f t="shared" si="6"/>
        <v>6.0000000000000002E-5</v>
      </c>
      <c r="Y12" s="14">
        <f t="shared" si="7"/>
        <v>0</v>
      </c>
      <c r="Z12" s="14">
        <f t="shared" si="8"/>
        <v>1.95E-4</v>
      </c>
      <c r="AA12" s="14">
        <f t="shared" si="9"/>
        <v>0.44852500000000001</v>
      </c>
      <c r="AB12" s="14">
        <f t="shared" si="10"/>
        <v>1.8500000000000001E-3</v>
      </c>
      <c r="AC12" s="14">
        <f t="shared" si="11"/>
        <v>0</v>
      </c>
      <c r="AD12" s="14">
        <f t="shared" si="12"/>
        <v>9.1666666666666857E-5</v>
      </c>
      <c r="AE12" s="14">
        <f t="shared" si="13"/>
        <v>0.49477500000000002</v>
      </c>
    </row>
    <row r="13" spans="1:31" x14ac:dyDescent="0.3">
      <c r="A13" s="1">
        <v>2020</v>
      </c>
      <c r="B13" t="s">
        <v>17</v>
      </c>
      <c r="C13" s="17">
        <v>7.74</v>
      </c>
      <c r="D13" s="17">
        <v>0</v>
      </c>
      <c r="E13" s="17">
        <v>0</v>
      </c>
      <c r="F13" s="17">
        <v>2.5499999999999998</v>
      </c>
      <c r="G13" s="17">
        <v>0.02</v>
      </c>
      <c r="H13" s="17">
        <v>0.02</v>
      </c>
      <c r="I13" s="17">
        <v>0.02</v>
      </c>
      <c r="J13" s="17">
        <v>0</v>
      </c>
      <c r="K13" s="17">
        <v>0.15000000000000002</v>
      </c>
      <c r="L13" s="21">
        <v>230.69</v>
      </c>
      <c r="M13" s="17">
        <v>1.24</v>
      </c>
      <c r="N13" s="17">
        <v>0</v>
      </c>
      <c r="O13" s="17">
        <f t="shared" si="14"/>
        <v>0.18333333333333371</v>
      </c>
      <c r="P13" s="30">
        <f t="shared" si="0"/>
        <v>261.69</v>
      </c>
      <c r="R13" s="14">
        <f t="shared" si="15"/>
        <v>3.8700000000000002E-3</v>
      </c>
      <c r="S13" s="14">
        <f t="shared" si="1"/>
        <v>0</v>
      </c>
      <c r="T13" s="14">
        <f t="shared" si="2"/>
        <v>0</v>
      </c>
      <c r="U13" s="14">
        <f t="shared" si="3"/>
        <v>1.2749999999999999E-3</v>
      </c>
      <c r="V13" s="14">
        <f t="shared" si="4"/>
        <v>1.0000000000000001E-5</v>
      </c>
      <c r="W13" s="14">
        <f t="shared" si="5"/>
        <v>1.0000000000000001E-5</v>
      </c>
      <c r="X13" s="14">
        <f t="shared" si="6"/>
        <v>1.0000000000000001E-5</v>
      </c>
      <c r="Y13" s="14">
        <f t="shared" si="7"/>
        <v>0</v>
      </c>
      <c r="Z13" s="14">
        <f t="shared" si="8"/>
        <v>7.5000000000000007E-5</v>
      </c>
      <c r="AA13" s="14">
        <f t="shared" si="9"/>
        <v>0.115345</v>
      </c>
      <c r="AB13" s="14">
        <f t="shared" si="10"/>
        <v>6.2E-4</v>
      </c>
      <c r="AC13" s="14">
        <f t="shared" si="11"/>
        <v>0</v>
      </c>
      <c r="AD13" s="14">
        <f t="shared" si="12"/>
        <v>9.1666666666666857E-5</v>
      </c>
      <c r="AE13" s="14">
        <f t="shared" si="13"/>
        <v>0.13084499999999999</v>
      </c>
    </row>
    <row r="14" spans="1:31" x14ac:dyDescent="0.3">
      <c r="A14" s="1">
        <v>2020</v>
      </c>
      <c r="B14" t="s">
        <v>18</v>
      </c>
      <c r="C14" s="17">
        <v>9.8500000000000014</v>
      </c>
      <c r="D14" s="17">
        <v>0</v>
      </c>
      <c r="E14" s="17">
        <v>0</v>
      </c>
      <c r="F14" s="17">
        <v>3.81</v>
      </c>
      <c r="G14" s="17">
        <v>0.12</v>
      </c>
      <c r="H14" s="17">
        <v>0.12</v>
      </c>
      <c r="I14" s="17">
        <v>0.12</v>
      </c>
      <c r="J14" s="17">
        <v>0</v>
      </c>
      <c r="K14" s="17">
        <v>0.31000000000000005</v>
      </c>
      <c r="L14" s="21">
        <v>1052.3699999999999</v>
      </c>
      <c r="M14" s="17">
        <v>2.5300000000000002</v>
      </c>
      <c r="N14" s="17">
        <v>0</v>
      </c>
      <c r="O14" s="17">
        <f t="shared" si="14"/>
        <v>0.18333333333333371</v>
      </c>
      <c r="P14" s="30">
        <f t="shared" si="0"/>
        <v>1115.6199999999999</v>
      </c>
      <c r="R14" s="14">
        <f t="shared" si="15"/>
        <v>4.9250000000000006E-3</v>
      </c>
      <c r="S14" s="14">
        <f t="shared" si="1"/>
        <v>0</v>
      </c>
      <c r="T14" s="14">
        <f t="shared" si="2"/>
        <v>0</v>
      </c>
      <c r="U14" s="14">
        <f t="shared" si="3"/>
        <v>1.905E-3</v>
      </c>
      <c r="V14" s="14">
        <f t="shared" si="4"/>
        <v>5.9999999999999995E-5</v>
      </c>
      <c r="W14" s="14">
        <f t="shared" si="5"/>
        <v>5.9999999999999995E-5</v>
      </c>
      <c r="X14" s="14">
        <f t="shared" si="6"/>
        <v>5.9999999999999995E-5</v>
      </c>
      <c r="Y14" s="14">
        <f t="shared" si="7"/>
        <v>0</v>
      </c>
      <c r="Z14" s="14">
        <f t="shared" si="8"/>
        <v>1.5500000000000003E-4</v>
      </c>
      <c r="AA14" s="14">
        <f t="shared" si="9"/>
        <v>0.5261849999999999</v>
      </c>
      <c r="AB14" s="14">
        <f t="shared" si="10"/>
        <v>1.2650000000000001E-3</v>
      </c>
      <c r="AC14" s="14">
        <f t="shared" si="11"/>
        <v>0</v>
      </c>
      <c r="AD14" s="14">
        <f t="shared" si="12"/>
        <v>9.1666666666666857E-5</v>
      </c>
      <c r="AE14" s="14">
        <f t="shared" si="13"/>
        <v>0.55780999999999992</v>
      </c>
    </row>
    <row r="15" spans="1:31" x14ac:dyDescent="0.3">
      <c r="A15" s="1">
        <v>2020</v>
      </c>
      <c r="B15" t="s">
        <v>19</v>
      </c>
      <c r="C15" s="17">
        <v>17.529999999999998</v>
      </c>
      <c r="D15" s="17">
        <v>0</v>
      </c>
      <c r="E15" s="17">
        <v>0</v>
      </c>
      <c r="F15" s="17">
        <v>8.7099999999999991</v>
      </c>
      <c r="G15" s="17">
        <v>0.15</v>
      </c>
      <c r="H15" s="17">
        <v>0.14000000000000001</v>
      </c>
      <c r="I15" s="17">
        <v>0.14000000000000001</v>
      </c>
      <c r="J15" s="17">
        <v>0.01</v>
      </c>
      <c r="K15" s="17">
        <v>0.3600000000000001</v>
      </c>
      <c r="L15" s="21">
        <v>1247.6099999999999</v>
      </c>
      <c r="M15" s="17">
        <v>2.91</v>
      </c>
      <c r="N15" s="17">
        <v>0.01</v>
      </c>
      <c r="O15" s="17">
        <f t="shared" si="14"/>
        <v>0.18333333333333371</v>
      </c>
      <c r="P15" s="30">
        <f t="shared" si="0"/>
        <v>1323.34</v>
      </c>
      <c r="R15" s="14">
        <f t="shared" si="15"/>
        <v>8.7649999999999985E-3</v>
      </c>
      <c r="S15" s="14">
        <f t="shared" si="1"/>
        <v>0</v>
      </c>
      <c r="T15" s="14">
        <f t="shared" si="2"/>
        <v>0</v>
      </c>
      <c r="U15" s="14">
        <f t="shared" si="3"/>
        <v>4.3549999999999995E-3</v>
      </c>
      <c r="V15" s="14">
        <f t="shared" si="4"/>
        <v>7.4999999999999993E-5</v>
      </c>
      <c r="W15" s="14">
        <f t="shared" si="5"/>
        <v>7.0000000000000007E-5</v>
      </c>
      <c r="X15" s="14">
        <f t="shared" si="6"/>
        <v>7.0000000000000007E-5</v>
      </c>
      <c r="Y15" s="14">
        <f t="shared" si="7"/>
        <v>5.0000000000000004E-6</v>
      </c>
      <c r="Z15" s="14">
        <f t="shared" si="8"/>
        <v>1.8000000000000004E-4</v>
      </c>
      <c r="AA15" s="14">
        <f t="shared" si="9"/>
        <v>0.62380499999999994</v>
      </c>
      <c r="AB15" s="14">
        <f t="shared" si="10"/>
        <v>1.4550000000000001E-3</v>
      </c>
      <c r="AC15" s="14">
        <f t="shared" si="11"/>
        <v>5.0000000000000004E-6</v>
      </c>
      <c r="AD15" s="14">
        <f t="shared" si="12"/>
        <v>9.1666666666666857E-5</v>
      </c>
      <c r="AE15" s="14">
        <f t="shared" si="13"/>
        <v>0.66166999999999998</v>
      </c>
    </row>
    <row r="16" spans="1:31" x14ac:dyDescent="0.3">
      <c r="A16" s="1">
        <v>2020</v>
      </c>
      <c r="B16" t="s">
        <v>20</v>
      </c>
      <c r="C16" s="17">
        <v>22.44</v>
      </c>
      <c r="D16" s="17">
        <v>0</v>
      </c>
      <c r="E16" s="17">
        <v>0</v>
      </c>
      <c r="F16" s="17">
        <v>11.51</v>
      </c>
      <c r="G16" s="17">
        <v>0.29000000000000004</v>
      </c>
      <c r="H16" s="17">
        <v>0.28000000000000003</v>
      </c>
      <c r="I16" s="17">
        <v>0.26</v>
      </c>
      <c r="J16" s="17">
        <v>0.01</v>
      </c>
      <c r="K16" s="17">
        <v>0.53</v>
      </c>
      <c r="L16" s="21">
        <v>1579.98</v>
      </c>
      <c r="M16" s="17">
        <v>3.62</v>
      </c>
      <c r="N16" s="17">
        <v>0.01</v>
      </c>
      <c r="O16" s="17">
        <f t="shared" si="14"/>
        <v>0.18333333333333371</v>
      </c>
      <c r="P16" s="30">
        <f t="shared" si="0"/>
        <v>1673.46</v>
      </c>
      <c r="R16" s="14">
        <f t="shared" si="15"/>
        <v>1.1220000000000001E-2</v>
      </c>
      <c r="S16" s="14">
        <f t="shared" si="1"/>
        <v>0</v>
      </c>
      <c r="T16" s="14">
        <f t="shared" si="2"/>
        <v>0</v>
      </c>
      <c r="U16" s="14">
        <f t="shared" si="3"/>
        <v>5.7549999999999997E-3</v>
      </c>
      <c r="V16" s="14">
        <f t="shared" si="4"/>
        <v>1.4500000000000003E-4</v>
      </c>
      <c r="W16" s="14">
        <f t="shared" si="5"/>
        <v>1.4000000000000001E-4</v>
      </c>
      <c r="X16" s="14">
        <f t="shared" si="6"/>
        <v>1.3000000000000002E-4</v>
      </c>
      <c r="Y16" s="14">
        <f t="shared" si="7"/>
        <v>5.0000000000000004E-6</v>
      </c>
      <c r="Z16" s="14">
        <f t="shared" si="8"/>
        <v>2.6499999999999999E-4</v>
      </c>
      <c r="AA16" s="14">
        <f t="shared" si="9"/>
        <v>0.78998999999999997</v>
      </c>
      <c r="AB16" s="14">
        <f t="shared" si="10"/>
        <v>1.81E-3</v>
      </c>
      <c r="AC16" s="14">
        <f t="shared" si="11"/>
        <v>5.0000000000000004E-6</v>
      </c>
      <c r="AD16" s="14">
        <f t="shared" si="12"/>
        <v>9.1666666666666857E-5</v>
      </c>
      <c r="AE16" s="14">
        <f t="shared" si="13"/>
        <v>0.83672999999999997</v>
      </c>
    </row>
    <row r="17" spans="1:31" x14ac:dyDescent="0.3">
      <c r="A17" s="1">
        <v>2020</v>
      </c>
      <c r="B17" t="s">
        <v>21</v>
      </c>
      <c r="C17" s="17">
        <v>514.29</v>
      </c>
      <c r="D17" s="17">
        <v>0</v>
      </c>
      <c r="E17" s="17">
        <v>0</v>
      </c>
      <c r="F17" s="17">
        <v>402.64</v>
      </c>
      <c r="G17" s="17">
        <v>19.939999999999998</v>
      </c>
      <c r="H17" s="17">
        <v>19.150000000000002</v>
      </c>
      <c r="I17" s="17">
        <v>17.97</v>
      </c>
      <c r="J17" s="17">
        <v>3.7199999999999998</v>
      </c>
      <c r="K17" s="17">
        <v>201.68999999999997</v>
      </c>
      <c r="L17" s="21">
        <v>365034.77</v>
      </c>
      <c r="M17" s="17">
        <v>19.329999999999998</v>
      </c>
      <c r="N17" s="17">
        <v>2.95</v>
      </c>
      <c r="O17" s="17">
        <f t="shared" si="14"/>
        <v>0.18333333333333371</v>
      </c>
      <c r="P17" s="30">
        <f t="shared" si="0"/>
        <v>366397.12</v>
      </c>
      <c r="R17" s="14">
        <f t="shared" si="15"/>
        <v>0.25714499999999996</v>
      </c>
      <c r="S17" s="14">
        <f t="shared" si="1"/>
        <v>0</v>
      </c>
      <c r="T17" s="14">
        <f t="shared" si="2"/>
        <v>0</v>
      </c>
      <c r="U17" s="14">
        <f t="shared" si="3"/>
        <v>0.20132</v>
      </c>
      <c r="V17" s="14">
        <f t="shared" si="4"/>
        <v>9.9699999999999997E-3</v>
      </c>
      <c r="W17" s="14">
        <f t="shared" si="5"/>
        <v>9.5750000000000019E-3</v>
      </c>
      <c r="X17" s="14">
        <f t="shared" si="6"/>
        <v>8.9849999999999999E-3</v>
      </c>
      <c r="Y17" s="14">
        <f t="shared" si="7"/>
        <v>1.8599999999999999E-3</v>
      </c>
      <c r="Z17" s="14">
        <f t="shared" si="8"/>
        <v>0.10084499999999999</v>
      </c>
      <c r="AA17" s="14">
        <f t="shared" si="9"/>
        <v>182.51738500000002</v>
      </c>
      <c r="AB17" s="14">
        <f t="shared" si="10"/>
        <v>9.665E-3</v>
      </c>
      <c r="AC17" s="14">
        <f t="shared" si="11"/>
        <v>1.4750000000000002E-3</v>
      </c>
      <c r="AD17" s="14">
        <f t="shared" si="12"/>
        <v>9.1666666666666857E-5</v>
      </c>
      <c r="AE17" s="14">
        <f t="shared" si="13"/>
        <v>183.19855999999999</v>
      </c>
    </row>
    <row r="18" spans="1:31" x14ac:dyDescent="0.3">
      <c r="A18" s="1">
        <v>2020</v>
      </c>
      <c r="B18" t="s">
        <v>22</v>
      </c>
      <c r="C18" s="17">
        <v>427.22</v>
      </c>
      <c r="D18" s="17">
        <v>0</v>
      </c>
      <c r="E18" s="17">
        <v>0</v>
      </c>
      <c r="F18" s="17">
        <v>338.83000000000004</v>
      </c>
      <c r="G18" s="17">
        <v>16.899999999999999</v>
      </c>
      <c r="H18" s="17">
        <v>16.23</v>
      </c>
      <c r="I18" s="17">
        <v>15.21</v>
      </c>
      <c r="J18" s="17">
        <v>3.14</v>
      </c>
      <c r="K18" s="17">
        <v>170.16</v>
      </c>
      <c r="L18" s="21">
        <v>308658.34000000003</v>
      </c>
      <c r="M18" s="17">
        <v>14.4</v>
      </c>
      <c r="N18" s="17">
        <v>2.5</v>
      </c>
      <c r="O18" s="17">
        <f t="shared" si="14"/>
        <v>0.18333333333333371</v>
      </c>
      <c r="P18" s="30">
        <f t="shared" si="0"/>
        <v>309763.34000000003</v>
      </c>
      <c r="R18" s="14">
        <f t="shared" si="15"/>
        <v>0.21361000000000002</v>
      </c>
      <c r="S18" s="14">
        <f t="shared" si="1"/>
        <v>0</v>
      </c>
      <c r="T18" s="14">
        <f t="shared" si="2"/>
        <v>0</v>
      </c>
      <c r="U18" s="14">
        <f t="shared" si="3"/>
        <v>0.16941500000000001</v>
      </c>
      <c r="V18" s="14">
        <f t="shared" si="4"/>
        <v>8.4499999999999992E-3</v>
      </c>
      <c r="W18" s="14">
        <f t="shared" si="5"/>
        <v>8.1150000000000007E-3</v>
      </c>
      <c r="X18" s="14">
        <f t="shared" si="6"/>
        <v>7.6050000000000006E-3</v>
      </c>
      <c r="Y18" s="14">
        <f t="shared" si="7"/>
        <v>1.57E-3</v>
      </c>
      <c r="Z18" s="14">
        <f t="shared" si="8"/>
        <v>8.5080000000000003E-2</v>
      </c>
      <c r="AA18" s="14">
        <f t="shared" si="9"/>
        <v>154.32917</v>
      </c>
      <c r="AB18" s="14">
        <f t="shared" si="10"/>
        <v>7.1999999999999998E-3</v>
      </c>
      <c r="AC18" s="14">
        <f t="shared" si="11"/>
        <v>1.25E-3</v>
      </c>
      <c r="AD18" s="14">
        <f t="shared" si="12"/>
        <v>9.1666666666666857E-5</v>
      </c>
      <c r="AE18" s="14">
        <f t="shared" si="13"/>
        <v>154.88167000000001</v>
      </c>
    </row>
    <row r="19" spans="1:31" x14ac:dyDescent="0.3">
      <c r="A19" s="1">
        <v>2020</v>
      </c>
      <c r="B19" t="s">
        <v>23</v>
      </c>
      <c r="C19" s="17">
        <v>286.13</v>
      </c>
      <c r="D19" s="17">
        <v>0</v>
      </c>
      <c r="E19" s="17">
        <v>0</v>
      </c>
      <c r="F19" s="17">
        <v>227.9</v>
      </c>
      <c r="G19" s="17">
        <v>10.88</v>
      </c>
      <c r="H19" s="17">
        <v>10.459999999999999</v>
      </c>
      <c r="I19" s="17">
        <v>9.82</v>
      </c>
      <c r="J19" s="17">
        <v>1.9699999999999998</v>
      </c>
      <c r="K19" s="17">
        <v>105.34000000000002</v>
      </c>
      <c r="L19" s="21">
        <v>194163.69999999998</v>
      </c>
      <c r="M19" s="17">
        <v>13.949999999999998</v>
      </c>
      <c r="N19" s="17">
        <v>1.5499999999999998</v>
      </c>
      <c r="O19" s="17">
        <f t="shared" si="14"/>
        <v>0.18333333333333371</v>
      </c>
      <c r="P19" s="30">
        <f t="shared" si="0"/>
        <v>194974.34999999998</v>
      </c>
      <c r="R19" s="14">
        <f t="shared" si="15"/>
        <v>0.143065</v>
      </c>
      <c r="S19" s="14">
        <f t="shared" si="1"/>
        <v>0</v>
      </c>
      <c r="T19" s="14">
        <f t="shared" si="2"/>
        <v>0</v>
      </c>
      <c r="U19" s="14">
        <f t="shared" si="3"/>
        <v>0.11395000000000001</v>
      </c>
      <c r="V19" s="14">
        <f t="shared" si="4"/>
        <v>5.4400000000000004E-3</v>
      </c>
      <c r="W19" s="14">
        <f t="shared" si="5"/>
        <v>5.2299999999999994E-3</v>
      </c>
      <c r="X19" s="14">
        <f t="shared" si="6"/>
        <v>4.9100000000000003E-3</v>
      </c>
      <c r="Y19" s="14">
        <f t="shared" si="7"/>
        <v>9.8499999999999998E-4</v>
      </c>
      <c r="Z19" s="14">
        <f t="shared" si="8"/>
        <v>5.2670000000000008E-2</v>
      </c>
      <c r="AA19" s="14">
        <f t="shared" si="9"/>
        <v>97.081849999999989</v>
      </c>
      <c r="AB19" s="14">
        <f t="shared" si="10"/>
        <v>6.9749999999999986E-3</v>
      </c>
      <c r="AC19" s="14">
        <f t="shared" si="11"/>
        <v>7.7499999999999986E-4</v>
      </c>
      <c r="AD19" s="14">
        <f t="shared" si="12"/>
        <v>9.1666666666666857E-5</v>
      </c>
      <c r="AE19" s="14">
        <f t="shared" si="13"/>
        <v>97.487174999999993</v>
      </c>
    </row>
    <row r="20" spans="1:31" x14ac:dyDescent="0.3">
      <c r="A20" s="1">
        <v>2020</v>
      </c>
      <c r="B20" t="s">
        <v>24</v>
      </c>
      <c r="C20" s="17">
        <v>292.28000000000003</v>
      </c>
      <c r="D20" s="17">
        <v>0</v>
      </c>
      <c r="E20" s="17">
        <v>0</v>
      </c>
      <c r="F20" s="17">
        <v>235.46</v>
      </c>
      <c r="G20" s="17">
        <v>11.36</v>
      </c>
      <c r="H20" s="17">
        <v>10.899999999999999</v>
      </c>
      <c r="I20" s="17">
        <v>10.23</v>
      </c>
      <c r="J20" s="17">
        <v>2.0499999999999998</v>
      </c>
      <c r="K20" s="17">
        <v>110.21</v>
      </c>
      <c r="L20" s="21">
        <v>202788.59</v>
      </c>
      <c r="M20" s="17">
        <v>13.479999999999999</v>
      </c>
      <c r="N20" s="17">
        <v>1.6300000000000001</v>
      </c>
      <c r="O20" s="17">
        <f t="shared" si="14"/>
        <v>0.18333333333333371</v>
      </c>
      <c r="P20" s="30">
        <f t="shared" si="0"/>
        <v>203611.33</v>
      </c>
      <c r="R20" s="14">
        <f t="shared" si="15"/>
        <v>0.14614000000000002</v>
      </c>
      <c r="S20" s="14">
        <f t="shared" si="1"/>
        <v>0</v>
      </c>
      <c r="T20" s="14">
        <f t="shared" si="2"/>
        <v>0</v>
      </c>
      <c r="U20" s="14">
        <f t="shared" si="3"/>
        <v>0.11773</v>
      </c>
      <c r="V20" s="14">
        <f t="shared" si="4"/>
        <v>5.6799999999999993E-3</v>
      </c>
      <c r="W20" s="14">
        <f t="shared" si="5"/>
        <v>5.4499999999999991E-3</v>
      </c>
      <c r="X20" s="14">
        <f t="shared" si="6"/>
        <v>5.1150000000000006E-3</v>
      </c>
      <c r="Y20" s="14">
        <f t="shared" si="7"/>
        <v>1.0249999999999999E-3</v>
      </c>
      <c r="Z20" s="14">
        <f t="shared" si="8"/>
        <v>5.5104999999999994E-2</v>
      </c>
      <c r="AA20" s="14">
        <f t="shared" si="9"/>
        <v>101.394295</v>
      </c>
      <c r="AB20" s="14">
        <f t="shared" si="10"/>
        <v>6.7399999999999995E-3</v>
      </c>
      <c r="AC20" s="14">
        <f t="shared" si="11"/>
        <v>8.1500000000000008E-4</v>
      </c>
      <c r="AD20" s="14">
        <f t="shared" si="12"/>
        <v>9.1666666666666857E-5</v>
      </c>
      <c r="AE20" s="14">
        <f t="shared" si="13"/>
        <v>101.80566499999999</v>
      </c>
    </row>
    <row r="21" spans="1:31" x14ac:dyDescent="0.3">
      <c r="A21" s="1"/>
      <c r="B21" s="2" t="s">
        <v>55</v>
      </c>
      <c r="C21" s="28">
        <f>SUM(C9:C20)</f>
        <v>1683.11</v>
      </c>
      <c r="D21" s="28">
        <f t="shared" ref="D21:P21" si="16">SUM(D9:D20)</f>
        <v>0</v>
      </c>
      <c r="E21" s="28">
        <f t="shared" si="16"/>
        <v>0</v>
      </c>
      <c r="F21" s="28">
        <f t="shared" si="16"/>
        <v>1271.72</v>
      </c>
      <c r="G21" s="28">
        <f t="shared" si="16"/>
        <v>60.559999999999995</v>
      </c>
      <c r="H21" s="28">
        <f t="shared" si="16"/>
        <v>58.160000000000004</v>
      </c>
      <c r="I21" s="28">
        <f t="shared" si="16"/>
        <v>54.599999999999994</v>
      </c>
      <c r="J21" s="28">
        <f t="shared" si="16"/>
        <v>10.91</v>
      </c>
      <c r="K21" s="28">
        <f t="shared" si="16"/>
        <v>590.93000000000006</v>
      </c>
      <c r="L21" s="28">
        <f t="shared" si="16"/>
        <v>1080852.3400000001</v>
      </c>
      <c r="M21" s="28">
        <f t="shared" si="16"/>
        <v>91.17</v>
      </c>
      <c r="N21" s="28">
        <f t="shared" si="16"/>
        <v>8.66</v>
      </c>
      <c r="O21" s="28">
        <f t="shared" si="16"/>
        <v>2.2000000000000046</v>
      </c>
      <c r="P21" s="28">
        <f t="shared" si="16"/>
        <v>1085712.27</v>
      </c>
      <c r="R21" s="14">
        <f>SUM(R9:R20)</f>
        <v>0.84155499999999994</v>
      </c>
      <c r="S21" s="14">
        <f t="shared" ref="S21" si="17">SUM(S9:S20)</f>
        <v>0</v>
      </c>
      <c r="T21" s="14">
        <f t="shared" ref="T21" si="18">SUM(T9:T20)</f>
        <v>0</v>
      </c>
      <c r="U21" s="14">
        <f t="shared" ref="U21" si="19">SUM(U9:U20)</f>
        <v>0.63585999999999998</v>
      </c>
      <c r="V21" s="14">
        <f t="shared" ref="V21" si="20">SUM(V9:V20)</f>
        <v>3.0279999999999994E-2</v>
      </c>
      <c r="W21" s="14">
        <f t="shared" ref="W21" si="21">SUM(W9:W20)</f>
        <v>2.9080000000000002E-2</v>
      </c>
      <c r="X21" s="14">
        <f t="shared" ref="X21" si="22">SUM(X9:X20)</f>
        <v>2.7300000000000001E-2</v>
      </c>
      <c r="Y21" s="14">
        <f t="shared" ref="Y21" si="23">SUM(Y9:Y20)</f>
        <v>5.4549999999999998E-3</v>
      </c>
      <c r="Z21" s="14">
        <f t="shared" ref="Z21" si="24">SUM(Z9:Z20)</f>
        <v>0.29546500000000003</v>
      </c>
      <c r="AA21" s="14">
        <f t="shared" ref="AA21" si="25">SUM(AA9:AA20)</f>
        <v>540.42616999999996</v>
      </c>
      <c r="AB21" s="14">
        <f t="shared" ref="AB21" si="26">SUM(AB9:AB20)</f>
        <v>4.5585000000000001E-2</v>
      </c>
      <c r="AC21" s="14">
        <f t="shared" ref="AC21" si="27">SUM(AC9:AC20)</f>
        <v>4.3299999999999996E-3</v>
      </c>
      <c r="AD21" s="14">
        <f t="shared" ref="AD21" si="28">SUM(AD9:AD20)</f>
        <v>1.1000000000000022E-3</v>
      </c>
      <c r="AE21" s="14">
        <f t="shared" ref="AE21" si="29">SUM(AE9:AE20)</f>
        <v>542.85613499999999</v>
      </c>
    </row>
    <row r="22" spans="1:31" x14ac:dyDescent="0.3">
      <c r="A22" s="1"/>
      <c r="C22" s="3"/>
      <c r="D22" s="3"/>
      <c r="E22" s="3"/>
      <c r="F22" s="3"/>
      <c r="G22" s="3"/>
      <c r="H22" s="3"/>
      <c r="I22" s="3"/>
      <c r="J22" s="3"/>
      <c r="K22" s="3"/>
      <c r="L22" s="19"/>
      <c r="M22" s="3"/>
      <c r="N22" s="3"/>
      <c r="O22" s="3"/>
      <c r="P22" s="19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3">
      <c r="A23" s="1"/>
      <c r="C23" s="3"/>
      <c r="D23" s="3"/>
      <c r="E23" s="3"/>
      <c r="F23" s="3"/>
      <c r="G23" s="3"/>
      <c r="H23" s="3"/>
      <c r="I23" s="3"/>
      <c r="J23" s="3"/>
      <c r="K23" s="3"/>
      <c r="L23" s="19"/>
      <c r="M23" s="3"/>
      <c r="N23" s="3"/>
      <c r="O23" s="3"/>
      <c r="P23" s="1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x14ac:dyDescent="0.3">
      <c r="A24" s="7" t="s">
        <v>39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19"/>
      <c r="M24" s="3"/>
      <c r="N24" s="3"/>
      <c r="O24" s="3"/>
      <c r="P24" s="19"/>
      <c r="Q24" s="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x14ac:dyDescent="0.3">
      <c r="A25" s="29" t="s">
        <v>107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19"/>
      <c r="M25" s="3"/>
      <c r="N25" s="3"/>
      <c r="O25" s="3"/>
      <c r="P25" s="19"/>
      <c r="Q25" s="2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2" customFormat="1" x14ac:dyDescent="0.3">
      <c r="C26" s="3"/>
      <c r="D26" s="3"/>
      <c r="E26" s="3"/>
      <c r="F26" s="3"/>
      <c r="G26" s="3"/>
      <c r="H26" s="3"/>
      <c r="I26" s="3"/>
      <c r="J26" s="3"/>
      <c r="K26" s="3"/>
      <c r="L26" s="19"/>
      <c r="M26" s="3"/>
      <c r="N26" s="3"/>
      <c r="O26" s="3"/>
      <c r="P26" s="1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8.8" x14ac:dyDescent="0.3">
      <c r="A27" s="2"/>
      <c r="B27" s="2"/>
      <c r="C27" s="18" t="s">
        <v>26</v>
      </c>
      <c r="D27" s="18" t="s">
        <v>27</v>
      </c>
      <c r="E27" s="18" t="s">
        <v>28</v>
      </c>
      <c r="F27" s="18" t="s">
        <v>50</v>
      </c>
      <c r="G27" s="18" t="s">
        <v>29</v>
      </c>
      <c r="H27" s="18" t="s">
        <v>30</v>
      </c>
      <c r="I27" s="18" t="s">
        <v>31</v>
      </c>
      <c r="J27" s="18" t="s">
        <v>32</v>
      </c>
      <c r="K27" s="18" t="s">
        <v>33</v>
      </c>
      <c r="L27" s="20" t="s">
        <v>34</v>
      </c>
      <c r="M27" s="18" t="s">
        <v>35</v>
      </c>
      <c r="N27" s="18" t="s">
        <v>36</v>
      </c>
      <c r="O27" s="18" t="s">
        <v>37</v>
      </c>
      <c r="P27" s="20" t="s">
        <v>38</v>
      </c>
      <c r="Q27" s="2"/>
      <c r="R27" s="15" t="s">
        <v>26</v>
      </c>
      <c r="S27" s="15" t="s">
        <v>27</v>
      </c>
      <c r="T27" s="15" t="s">
        <v>28</v>
      </c>
      <c r="U27" s="6" t="s">
        <v>50</v>
      </c>
      <c r="V27" s="15" t="s">
        <v>29</v>
      </c>
      <c r="W27" s="15" t="s">
        <v>30</v>
      </c>
      <c r="X27" s="15" t="s">
        <v>31</v>
      </c>
      <c r="Y27" s="15" t="s">
        <v>32</v>
      </c>
      <c r="Z27" s="15" t="s">
        <v>33</v>
      </c>
      <c r="AA27" s="15" t="s">
        <v>34</v>
      </c>
      <c r="AB27" s="15" t="s">
        <v>35</v>
      </c>
      <c r="AC27" s="15" t="s">
        <v>36</v>
      </c>
      <c r="AD27" s="15" t="s">
        <v>37</v>
      </c>
      <c r="AE27" s="15" t="s">
        <v>38</v>
      </c>
    </row>
    <row r="28" spans="1:31" x14ac:dyDescent="0.3">
      <c r="A28" s="1" t="s">
        <v>0</v>
      </c>
      <c r="B28" s="2" t="s">
        <v>1</v>
      </c>
      <c r="C28" s="18" t="s">
        <v>25</v>
      </c>
      <c r="D28" s="18" t="s">
        <v>25</v>
      </c>
      <c r="E28" s="18" t="s">
        <v>25</v>
      </c>
      <c r="F28" s="18" t="s">
        <v>25</v>
      </c>
      <c r="G28" s="18" t="s">
        <v>25</v>
      </c>
      <c r="H28" s="18" t="s">
        <v>25</v>
      </c>
      <c r="I28" s="18" t="s">
        <v>25</v>
      </c>
      <c r="J28" s="18" t="s">
        <v>25</v>
      </c>
      <c r="K28" s="18" t="s">
        <v>25</v>
      </c>
      <c r="L28" s="20" t="s">
        <v>25</v>
      </c>
      <c r="M28" s="18" t="s">
        <v>25</v>
      </c>
      <c r="N28" s="18" t="s">
        <v>25</v>
      </c>
      <c r="O28" s="18" t="s">
        <v>25</v>
      </c>
      <c r="P28" s="20" t="s">
        <v>25</v>
      </c>
      <c r="R28" s="15" t="s">
        <v>40</v>
      </c>
      <c r="S28" s="15" t="s">
        <v>40</v>
      </c>
      <c r="T28" s="15" t="s">
        <v>40</v>
      </c>
      <c r="U28" s="15" t="s">
        <v>40</v>
      </c>
      <c r="V28" s="15" t="s">
        <v>40</v>
      </c>
      <c r="W28" s="15" t="s">
        <v>40</v>
      </c>
      <c r="X28" s="15" t="s">
        <v>40</v>
      </c>
      <c r="Y28" s="15" t="s">
        <v>40</v>
      </c>
      <c r="Z28" s="15" t="s">
        <v>40</v>
      </c>
      <c r="AA28" s="15" t="s">
        <v>40</v>
      </c>
      <c r="AB28" s="15" t="s">
        <v>40</v>
      </c>
      <c r="AC28" s="15" t="s">
        <v>40</v>
      </c>
      <c r="AD28" s="15" t="s">
        <v>40</v>
      </c>
      <c r="AE28" s="15" t="s">
        <v>40</v>
      </c>
    </row>
    <row r="29" spans="1:31" x14ac:dyDescent="0.3">
      <c r="A29" s="1">
        <v>2021</v>
      </c>
      <c r="B29" t="s">
        <v>13</v>
      </c>
      <c r="C29" s="17">
        <v>532.10640888813339</v>
      </c>
      <c r="D29" s="17">
        <v>4.8994305984000031E-5</v>
      </c>
      <c r="E29" s="17">
        <v>0</v>
      </c>
      <c r="F29" s="17">
        <v>423.2878968354666</v>
      </c>
      <c r="G29" s="17">
        <v>21.168181692533331</v>
      </c>
      <c r="H29" s="17">
        <v>20.337454352933332</v>
      </c>
      <c r="I29" s="17">
        <v>19.066363502133335</v>
      </c>
      <c r="J29" s="17">
        <v>3.9512205856000002</v>
      </c>
      <c r="K29" s="17">
        <v>213.4900464056</v>
      </c>
      <c r="L29" s="21">
        <v>387565.17038013547</v>
      </c>
      <c r="M29" s="17">
        <v>18.26489509384</v>
      </c>
      <c r="N29" s="17">
        <v>3.130979018768</v>
      </c>
      <c r="O29" s="17">
        <v>3.1639165124977775</v>
      </c>
      <c r="P29" s="21">
        <v>388956.63450507435</v>
      </c>
      <c r="R29" s="14">
        <f>+C29/2000</f>
        <v>0.26605320444406672</v>
      </c>
      <c r="S29" s="14">
        <f t="shared" ref="S29:AE29" si="30">+D29/2000</f>
        <v>2.4497152992000015E-8</v>
      </c>
      <c r="T29" s="14">
        <f t="shared" si="30"/>
        <v>0</v>
      </c>
      <c r="U29" s="14">
        <f t="shared" si="30"/>
        <v>0.21164394841773329</v>
      </c>
      <c r="V29" s="14">
        <f t="shared" si="30"/>
        <v>1.0584090846266665E-2</v>
      </c>
      <c r="W29" s="14">
        <f t="shared" si="30"/>
        <v>1.0168727176466667E-2</v>
      </c>
      <c r="X29" s="14">
        <f t="shared" si="30"/>
        <v>9.5331817510666671E-3</v>
      </c>
      <c r="Y29" s="14">
        <f t="shared" si="30"/>
        <v>1.9756102928E-3</v>
      </c>
      <c r="Z29" s="14">
        <f t="shared" si="30"/>
        <v>0.10674502320279999</v>
      </c>
      <c r="AA29" s="14">
        <f t="shared" si="30"/>
        <v>193.78258519006775</v>
      </c>
      <c r="AB29" s="14">
        <f t="shared" si="30"/>
        <v>9.1324475469200007E-3</v>
      </c>
      <c r="AC29" s="14">
        <f t="shared" si="30"/>
        <v>1.565489509384E-3</v>
      </c>
      <c r="AD29" s="14">
        <f t="shared" si="30"/>
        <v>1.5819582562488887E-3</v>
      </c>
      <c r="AE29" s="14">
        <f t="shared" si="30"/>
        <v>194.47831725253718</v>
      </c>
    </row>
    <row r="30" spans="1:31" x14ac:dyDescent="0.3">
      <c r="A30" s="1">
        <v>2021</v>
      </c>
      <c r="B30" t="s">
        <v>14</v>
      </c>
      <c r="C30" s="17">
        <v>448.55640888813332</v>
      </c>
      <c r="D30" s="17">
        <v>4.8994305984000031E-5</v>
      </c>
      <c r="E30" s="17">
        <v>0</v>
      </c>
      <c r="F30" s="17">
        <v>356.3578968354667</v>
      </c>
      <c r="G30" s="17">
        <v>17.728181692533333</v>
      </c>
      <c r="H30" s="17">
        <v>17.027454352933333</v>
      </c>
      <c r="I30" s="17">
        <v>15.966363502133335</v>
      </c>
      <c r="J30" s="17">
        <v>3.3312205856000001</v>
      </c>
      <c r="K30" s="17">
        <v>179.85004640559998</v>
      </c>
      <c r="L30" s="21">
        <v>325964.09038013546</v>
      </c>
      <c r="M30" s="17">
        <v>14.354895093840002</v>
      </c>
      <c r="N30" s="17">
        <v>2.650979018768</v>
      </c>
      <c r="O30" s="17">
        <v>2.9939165124977776</v>
      </c>
      <c r="P30" s="21">
        <v>327110.48450507427</v>
      </c>
      <c r="R30" s="14">
        <f t="shared" ref="R30:R40" si="31">+C30/2000</f>
        <v>0.22427820444406665</v>
      </c>
      <c r="S30" s="14">
        <f t="shared" ref="S30:S40" si="32">+D30/2000</f>
        <v>2.4497152992000015E-8</v>
      </c>
      <c r="T30" s="14">
        <f t="shared" ref="T30:T40" si="33">+E30/2000</f>
        <v>0</v>
      </c>
      <c r="U30" s="14">
        <f t="shared" ref="U30:U40" si="34">+F30/2000</f>
        <v>0.17817894841773335</v>
      </c>
      <c r="V30" s="14">
        <f t="shared" ref="V30:V40" si="35">+G30/2000</f>
        <v>8.8640908462666659E-3</v>
      </c>
      <c r="W30" s="14">
        <f t="shared" ref="W30:W40" si="36">+H30/2000</f>
        <v>8.5137271764666664E-3</v>
      </c>
      <c r="X30" s="14">
        <f t="shared" ref="X30:X40" si="37">+I30/2000</f>
        <v>7.9831817510666678E-3</v>
      </c>
      <c r="Y30" s="14">
        <f t="shared" ref="Y30:Y40" si="38">+J30/2000</f>
        <v>1.6656102928000001E-3</v>
      </c>
      <c r="Z30" s="14">
        <f t="shared" ref="Z30:Z40" si="39">+K30/2000</f>
        <v>8.9925023202799992E-2</v>
      </c>
      <c r="AA30" s="14">
        <f t="shared" ref="AA30:AA40" si="40">+L30/2000</f>
        <v>162.98204519006774</v>
      </c>
      <c r="AB30" s="14">
        <f t="shared" ref="AB30:AB40" si="41">+M30/2000</f>
        <v>7.1774475469200006E-3</v>
      </c>
      <c r="AC30" s="14">
        <f t="shared" ref="AC30:AC40" si="42">+N30/2000</f>
        <v>1.325489509384E-3</v>
      </c>
      <c r="AD30" s="14">
        <f t="shared" ref="AD30:AD40" si="43">+O30/2000</f>
        <v>1.4969582562488887E-3</v>
      </c>
      <c r="AE30" s="14">
        <f t="shared" ref="AE30:AE40" si="44">+P30/2000</f>
        <v>163.55524225253714</v>
      </c>
    </row>
    <row r="31" spans="1:31" x14ac:dyDescent="0.3">
      <c r="A31" s="1">
        <v>2021</v>
      </c>
      <c r="B31" t="s">
        <v>15</v>
      </c>
      <c r="C31" s="17">
        <v>450.61640888813326</v>
      </c>
      <c r="D31" s="17">
        <v>4.8994305984000031E-5</v>
      </c>
      <c r="E31" s="17">
        <v>0</v>
      </c>
      <c r="F31" s="17">
        <v>358.00789683546668</v>
      </c>
      <c r="G31" s="17">
        <v>17.798181692533333</v>
      </c>
      <c r="H31" s="17">
        <v>17.087454352933332</v>
      </c>
      <c r="I31" s="17">
        <v>16.016363502133334</v>
      </c>
      <c r="J31" s="17">
        <v>3.3312205856000001</v>
      </c>
      <c r="K31" s="17">
        <v>180.50004640560002</v>
      </c>
      <c r="L31" s="21">
        <v>327145.41038013546</v>
      </c>
      <c r="M31" s="17">
        <v>14.36489509384</v>
      </c>
      <c r="N31" s="17">
        <v>2.650979018768</v>
      </c>
      <c r="O31" s="17">
        <v>2.9739165124977776</v>
      </c>
      <c r="P31" s="21">
        <v>328294.9545050743</v>
      </c>
      <c r="R31" s="14">
        <f t="shared" si="31"/>
        <v>0.22530820444406663</v>
      </c>
      <c r="S31" s="14">
        <f t="shared" si="32"/>
        <v>2.4497152992000015E-8</v>
      </c>
      <c r="T31" s="14">
        <f t="shared" si="33"/>
        <v>0</v>
      </c>
      <c r="U31" s="14">
        <f t="shared" si="34"/>
        <v>0.17900394841773334</v>
      </c>
      <c r="V31" s="14">
        <f t="shared" si="35"/>
        <v>8.8990908462666662E-3</v>
      </c>
      <c r="W31" s="14">
        <f t="shared" si="36"/>
        <v>8.5437271764666652E-3</v>
      </c>
      <c r="X31" s="14">
        <f t="shared" si="37"/>
        <v>8.0081817510666668E-3</v>
      </c>
      <c r="Y31" s="14">
        <f t="shared" si="38"/>
        <v>1.6656102928000001E-3</v>
      </c>
      <c r="Z31" s="14">
        <f t="shared" si="39"/>
        <v>9.0250023202800012E-2</v>
      </c>
      <c r="AA31" s="14">
        <f t="shared" si="40"/>
        <v>163.57270519006772</v>
      </c>
      <c r="AB31" s="14">
        <f t="shared" si="41"/>
        <v>7.1824475469199995E-3</v>
      </c>
      <c r="AC31" s="14">
        <f t="shared" si="42"/>
        <v>1.325489509384E-3</v>
      </c>
      <c r="AD31" s="14">
        <f t="shared" si="43"/>
        <v>1.4869582562488887E-3</v>
      </c>
      <c r="AE31" s="14">
        <f t="shared" si="44"/>
        <v>164.14747725253716</v>
      </c>
    </row>
    <row r="32" spans="1:31" x14ac:dyDescent="0.3">
      <c r="A32" s="1">
        <v>2021</v>
      </c>
      <c r="B32" t="s">
        <v>16</v>
      </c>
      <c r="C32" s="17">
        <v>575.37640888813326</v>
      </c>
      <c r="D32" s="17">
        <v>4.8994305984000031E-5</v>
      </c>
      <c r="E32" s="17">
        <v>0</v>
      </c>
      <c r="F32" s="17">
        <v>452.70789683546673</v>
      </c>
      <c r="G32" s="17">
        <v>24.058181692533335</v>
      </c>
      <c r="H32" s="17">
        <v>23.027454352933333</v>
      </c>
      <c r="I32" s="17">
        <v>20.226363502133335</v>
      </c>
      <c r="J32" s="17">
        <v>4.1912205855999991</v>
      </c>
      <c r="K32" s="17">
        <v>227.34004640559999</v>
      </c>
      <c r="L32" s="21">
        <v>411937.03038013546</v>
      </c>
      <c r="M32" s="17">
        <v>19.394895093839999</v>
      </c>
      <c r="N32" s="17">
        <v>3.3309790187680002</v>
      </c>
      <c r="O32" s="17">
        <v>3.0739165124977776</v>
      </c>
      <c r="P32" s="21">
        <v>413417.35450507439</v>
      </c>
      <c r="R32" s="14">
        <f t="shared" si="31"/>
        <v>0.28768820444406662</v>
      </c>
      <c r="S32" s="14">
        <f t="shared" si="32"/>
        <v>2.4497152992000015E-8</v>
      </c>
      <c r="T32" s="14">
        <f t="shared" si="33"/>
        <v>0</v>
      </c>
      <c r="U32" s="14">
        <f t="shared" si="34"/>
        <v>0.22635394841773337</v>
      </c>
      <c r="V32" s="14">
        <f t="shared" si="35"/>
        <v>1.2029090846266667E-2</v>
      </c>
      <c r="W32" s="14">
        <f t="shared" si="36"/>
        <v>1.1513727176466666E-2</v>
      </c>
      <c r="X32" s="14">
        <f t="shared" si="37"/>
        <v>1.0113181751066668E-2</v>
      </c>
      <c r="Y32" s="14">
        <f t="shared" si="38"/>
        <v>2.0956102927999994E-3</v>
      </c>
      <c r="Z32" s="14">
        <f t="shared" si="39"/>
        <v>0.11367002320279999</v>
      </c>
      <c r="AA32" s="14">
        <f t="shared" si="40"/>
        <v>205.96851519006773</v>
      </c>
      <c r="AB32" s="14">
        <f t="shared" si="41"/>
        <v>9.6974475469200003E-3</v>
      </c>
      <c r="AC32" s="14">
        <f t="shared" si="42"/>
        <v>1.6654895093840001E-3</v>
      </c>
      <c r="AD32" s="14">
        <f t="shared" si="43"/>
        <v>1.5369582562488888E-3</v>
      </c>
      <c r="AE32" s="14">
        <f t="shared" si="44"/>
        <v>206.7086772525372</v>
      </c>
    </row>
    <row r="33" spans="1:31" x14ac:dyDescent="0.3">
      <c r="A33" s="1">
        <v>2021</v>
      </c>
      <c r="B33" t="s">
        <v>17</v>
      </c>
      <c r="C33" s="17">
        <v>481.42640888813332</v>
      </c>
      <c r="D33" s="17">
        <v>4.8994305984000031E-5</v>
      </c>
      <c r="E33" s="17">
        <v>0</v>
      </c>
      <c r="F33" s="17">
        <v>381.44789683546662</v>
      </c>
      <c r="G33" s="17">
        <v>25.758181692533334</v>
      </c>
      <c r="H33" s="17">
        <v>24.30745435293333</v>
      </c>
      <c r="I33" s="17">
        <v>17.096363502133332</v>
      </c>
      <c r="J33" s="17">
        <v>3.5512205855999999</v>
      </c>
      <c r="K33" s="17">
        <v>192.43004640560002</v>
      </c>
      <c r="L33" s="21">
        <v>348104.32038013544</v>
      </c>
      <c r="M33" s="17">
        <v>15.58489509384</v>
      </c>
      <c r="N33" s="17">
        <v>2.8209790187680004</v>
      </c>
      <c r="O33" s="17">
        <v>3.0039165124977778</v>
      </c>
      <c r="P33" s="21">
        <v>349334.9545050743</v>
      </c>
      <c r="R33" s="14">
        <f t="shared" si="31"/>
        <v>0.24071320444406666</v>
      </c>
      <c r="S33" s="14">
        <f t="shared" si="32"/>
        <v>2.4497152992000015E-8</v>
      </c>
      <c r="T33" s="14">
        <f t="shared" si="33"/>
        <v>0</v>
      </c>
      <c r="U33" s="14">
        <f t="shared" si="34"/>
        <v>0.19072394841773332</v>
      </c>
      <c r="V33" s="14">
        <f t="shared" si="35"/>
        <v>1.2879090846266667E-2</v>
      </c>
      <c r="W33" s="14">
        <f t="shared" si="36"/>
        <v>1.2153727176466666E-2</v>
      </c>
      <c r="X33" s="14">
        <f t="shared" si="37"/>
        <v>8.5481817510666656E-3</v>
      </c>
      <c r="Y33" s="14">
        <f t="shared" si="38"/>
        <v>1.7756102927999999E-3</v>
      </c>
      <c r="Z33" s="14">
        <f t="shared" si="39"/>
        <v>9.621502320280001E-2</v>
      </c>
      <c r="AA33" s="14">
        <f t="shared" si="40"/>
        <v>174.05216019006772</v>
      </c>
      <c r="AB33" s="14">
        <f t="shared" si="41"/>
        <v>7.7924475469199998E-3</v>
      </c>
      <c r="AC33" s="14">
        <f t="shared" si="42"/>
        <v>1.4104895093840003E-3</v>
      </c>
      <c r="AD33" s="14">
        <f t="shared" si="43"/>
        <v>1.5019582562488889E-3</v>
      </c>
      <c r="AE33" s="14">
        <f t="shared" si="44"/>
        <v>174.66747725253714</v>
      </c>
    </row>
    <row r="34" spans="1:31" x14ac:dyDescent="0.3">
      <c r="A34" s="1">
        <v>2021</v>
      </c>
      <c r="B34" t="s">
        <v>18</v>
      </c>
      <c r="C34" s="17">
        <v>3864.2360806810811</v>
      </c>
      <c r="D34" s="17">
        <v>31.938218600115114</v>
      </c>
      <c r="E34" s="17">
        <v>9.9999999999999992E-2</v>
      </c>
      <c r="F34" s="17">
        <v>2701.767275155702</v>
      </c>
      <c r="G34" s="17">
        <v>218.17918382472948</v>
      </c>
      <c r="H34" s="17">
        <v>326.96845648512948</v>
      </c>
      <c r="I34" s="17">
        <v>321.74736563432953</v>
      </c>
      <c r="J34" s="17">
        <v>799.12689531215597</v>
      </c>
      <c r="K34" s="17">
        <v>337.85257181964914</v>
      </c>
      <c r="L34" s="21">
        <v>4443331.2146990215</v>
      </c>
      <c r="M34" s="17">
        <v>1007.1397919110125</v>
      </c>
      <c r="N34" s="17">
        <v>12.52422487512159</v>
      </c>
      <c r="O34" s="17">
        <v>5.4039165124977773</v>
      </c>
      <c r="P34" s="21">
        <v>4472286.7760377703</v>
      </c>
      <c r="R34" s="14">
        <f t="shared" si="31"/>
        <v>1.9321180403405405</v>
      </c>
      <c r="S34" s="14">
        <f t="shared" si="32"/>
        <v>1.5969109300057557E-2</v>
      </c>
      <c r="T34" s="14">
        <f t="shared" si="33"/>
        <v>4.9999999999999996E-5</v>
      </c>
      <c r="U34" s="14">
        <f t="shared" si="34"/>
        <v>1.350883637577851</v>
      </c>
      <c r="V34" s="14">
        <f t="shared" si="35"/>
        <v>0.10908959191236474</v>
      </c>
      <c r="W34" s="14">
        <f t="shared" si="36"/>
        <v>0.16348422824256473</v>
      </c>
      <c r="X34" s="14">
        <f t="shared" si="37"/>
        <v>0.16087368281716477</v>
      </c>
      <c r="Y34" s="14">
        <f t="shared" si="38"/>
        <v>0.39956344765607799</v>
      </c>
      <c r="Z34" s="14">
        <f t="shared" si="39"/>
        <v>0.16892628590982456</v>
      </c>
      <c r="AA34" s="14">
        <f t="shared" si="40"/>
        <v>2221.665607349511</v>
      </c>
      <c r="AB34" s="14">
        <f t="shared" si="41"/>
        <v>0.50356989595550627</v>
      </c>
      <c r="AC34" s="14">
        <f t="shared" si="42"/>
        <v>6.2621124375607951E-3</v>
      </c>
      <c r="AD34" s="14">
        <f t="shared" si="43"/>
        <v>2.7019582562488888E-3</v>
      </c>
      <c r="AE34" s="14">
        <f t="shared" si="44"/>
        <v>2236.1433880188852</v>
      </c>
    </row>
    <row r="35" spans="1:31" x14ac:dyDescent="0.3">
      <c r="A35" s="1">
        <v>2021</v>
      </c>
      <c r="B35" t="s">
        <v>19</v>
      </c>
      <c r="C35" s="17">
        <v>3262.1525566750806</v>
      </c>
      <c r="D35" s="17">
        <v>4.0315073144158275E-2</v>
      </c>
      <c r="E35" s="17">
        <v>1.07</v>
      </c>
      <c r="F35" s="17">
        <v>2952.1533211670289</v>
      </c>
      <c r="G35" s="17">
        <v>242.99540715704751</v>
      </c>
      <c r="H35" s="17">
        <v>436.76467981744753</v>
      </c>
      <c r="I35" s="17">
        <v>432.05358896664751</v>
      </c>
      <c r="J35" s="17">
        <v>5.110799731677397</v>
      </c>
      <c r="K35" s="17">
        <v>419.28339306465199</v>
      </c>
      <c r="L35" s="21">
        <v>7392744.7951903604</v>
      </c>
      <c r="M35" s="17">
        <v>1046.1047846571264</v>
      </c>
      <c r="N35" s="17">
        <v>16.509639239762475</v>
      </c>
      <c r="O35" s="17">
        <v>7.2939165124977769</v>
      </c>
      <c r="P35" s="21">
        <v>7423800.4740883894</v>
      </c>
      <c r="R35" s="14">
        <f t="shared" si="31"/>
        <v>1.6310762783375403</v>
      </c>
      <c r="S35" s="14">
        <f t="shared" si="32"/>
        <v>2.0157536572079137E-5</v>
      </c>
      <c r="T35" s="14">
        <f t="shared" si="33"/>
        <v>5.3499999999999999E-4</v>
      </c>
      <c r="U35" s="14">
        <f t="shared" si="34"/>
        <v>1.4760766605835145</v>
      </c>
      <c r="V35" s="14">
        <f t="shared" si="35"/>
        <v>0.12149770357852376</v>
      </c>
      <c r="W35" s="14">
        <f t="shared" si="36"/>
        <v>0.21838233990872377</v>
      </c>
      <c r="X35" s="14">
        <f t="shared" si="37"/>
        <v>0.21602679448332376</v>
      </c>
      <c r="Y35" s="14">
        <f t="shared" si="38"/>
        <v>2.5553998658386983E-3</v>
      </c>
      <c r="Z35" s="14">
        <f t="shared" si="39"/>
        <v>0.20964169653232601</v>
      </c>
      <c r="AA35" s="14">
        <f t="shared" si="40"/>
        <v>3696.3723975951802</v>
      </c>
      <c r="AB35" s="14">
        <f t="shared" si="41"/>
        <v>0.52305239232856315</v>
      </c>
      <c r="AC35" s="14">
        <f t="shared" si="42"/>
        <v>8.2548196198812367E-3</v>
      </c>
      <c r="AD35" s="14">
        <f t="shared" si="43"/>
        <v>3.6469582562488885E-3</v>
      </c>
      <c r="AE35" s="14">
        <f t="shared" si="44"/>
        <v>3711.9002370441949</v>
      </c>
    </row>
    <row r="36" spans="1:31" x14ac:dyDescent="0.3">
      <c r="A36" s="1">
        <v>2021</v>
      </c>
      <c r="B36" t="s">
        <v>20</v>
      </c>
      <c r="C36" s="17">
        <v>1180.448079930894</v>
      </c>
      <c r="D36" s="17">
        <v>3.0581151982332546E-2</v>
      </c>
      <c r="E36" s="17">
        <v>0</v>
      </c>
      <c r="F36" s="17">
        <v>1308.9929132994434</v>
      </c>
      <c r="G36" s="17">
        <v>184.27729871964266</v>
      </c>
      <c r="H36" s="17">
        <v>183.15657138004266</v>
      </c>
      <c r="I36" s="17">
        <v>178.53548052924268</v>
      </c>
      <c r="J36" s="17">
        <v>4.694258867760901</v>
      </c>
      <c r="K36" s="17">
        <v>281.90537090588555</v>
      </c>
      <c r="L36" s="21">
        <v>4077289.8386314986</v>
      </c>
      <c r="M36" s="17">
        <v>958.73093387992446</v>
      </c>
      <c r="N36" s="17">
        <v>7.9732718364475588</v>
      </c>
      <c r="O36" s="17">
        <v>2.9639165124977778</v>
      </c>
      <c r="P36" s="21">
        <v>4103618.9816077151</v>
      </c>
      <c r="R36" s="14">
        <f t="shared" si="31"/>
        <v>0.59022403996544703</v>
      </c>
      <c r="S36" s="14">
        <f t="shared" si="32"/>
        <v>1.5290575991166273E-5</v>
      </c>
      <c r="T36" s="14">
        <f t="shared" si="33"/>
        <v>0</v>
      </c>
      <c r="U36" s="14">
        <f t="shared" si="34"/>
        <v>0.65449645664972167</v>
      </c>
      <c r="V36" s="14">
        <f t="shared" si="35"/>
        <v>9.2138649359821329E-2</v>
      </c>
      <c r="W36" s="14">
        <f t="shared" si="36"/>
        <v>9.1578285690021327E-2</v>
      </c>
      <c r="X36" s="14">
        <f t="shared" si="37"/>
        <v>8.9267740264621337E-2</v>
      </c>
      <c r="Y36" s="14">
        <f t="shared" si="38"/>
        <v>2.3471294338804505E-3</v>
      </c>
      <c r="Z36" s="14">
        <f t="shared" si="39"/>
        <v>0.14095268545294276</v>
      </c>
      <c r="AA36" s="14">
        <f t="shared" si="40"/>
        <v>2038.6449193157493</v>
      </c>
      <c r="AB36" s="14">
        <f t="shared" si="41"/>
        <v>0.47936546693996224</v>
      </c>
      <c r="AC36" s="14">
        <f t="shared" si="42"/>
        <v>3.9866359182237797E-3</v>
      </c>
      <c r="AD36" s="14">
        <f t="shared" si="43"/>
        <v>1.4819582562488889E-3</v>
      </c>
      <c r="AE36" s="14">
        <f t="shared" si="44"/>
        <v>2051.8094908038574</v>
      </c>
    </row>
    <row r="37" spans="1:31" x14ac:dyDescent="0.3">
      <c r="A37" s="1">
        <v>2021</v>
      </c>
      <c r="B37" t="s">
        <v>21</v>
      </c>
      <c r="C37" s="17">
        <v>1083.0612100884334</v>
      </c>
      <c r="D37" s="17">
        <v>0.15031507314415832</v>
      </c>
      <c r="E37" s="17">
        <v>115.78999999999999</v>
      </c>
      <c r="F37" s="17">
        <v>2085.880819959671</v>
      </c>
      <c r="G37" s="17">
        <v>248.7503277784304</v>
      </c>
      <c r="H37" s="17">
        <v>506.31960043883043</v>
      </c>
      <c r="I37" s="17">
        <v>500.27850958803043</v>
      </c>
      <c r="J37" s="17">
        <v>6.8192032073311637</v>
      </c>
      <c r="K37" s="17">
        <v>428.22047473227047</v>
      </c>
      <c r="L37" s="21">
        <v>16199941.12719286</v>
      </c>
      <c r="M37" s="17">
        <v>1067.8487805120487</v>
      </c>
      <c r="N37" s="17">
        <v>18.469114377884022</v>
      </c>
      <c r="O37" s="17">
        <v>38.590916512497778</v>
      </c>
      <c r="P37" s="21">
        <v>16232130.919528898</v>
      </c>
      <c r="R37" s="14">
        <f t="shared" si="31"/>
        <v>0.54153060504421668</v>
      </c>
      <c r="S37" s="14">
        <f t="shared" si="32"/>
        <v>7.5157536572079153E-5</v>
      </c>
      <c r="T37" s="14">
        <f t="shared" si="33"/>
        <v>5.7894999999999995E-2</v>
      </c>
      <c r="U37" s="14">
        <f t="shared" si="34"/>
        <v>1.0429404099798356</v>
      </c>
      <c r="V37" s="14">
        <f t="shared" si="35"/>
        <v>0.1243751638892152</v>
      </c>
      <c r="W37" s="14">
        <f t="shared" si="36"/>
        <v>0.2531598002194152</v>
      </c>
      <c r="X37" s="14">
        <f t="shared" si="37"/>
        <v>0.25013925479401522</v>
      </c>
      <c r="Y37" s="14">
        <f t="shared" si="38"/>
        <v>3.4096016036655819E-3</v>
      </c>
      <c r="Z37" s="14">
        <f t="shared" si="39"/>
        <v>0.21411023736613524</v>
      </c>
      <c r="AA37" s="14">
        <f t="shared" si="40"/>
        <v>8099.9705635964301</v>
      </c>
      <c r="AB37" s="14">
        <f t="shared" si="41"/>
        <v>0.53392439025602434</v>
      </c>
      <c r="AC37" s="14">
        <f t="shared" si="42"/>
        <v>9.2345571889420105E-3</v>
      </c>
      <c r="AD37" s="14">
        <f t="shared" si="43"/>
        <v>1.9295458256248888E-2</v>
      </c>
      <c r="AE37" s="14">
        <f t="shared" si="44"/>
        <v>8116.0654597644489</v>
      </c>
    </row>
    <row r="38" spans="1:31" x14ac:dyDescent="0.3">
      <c r="A38" s="1">
        <v>2021</v>
      </c>
      <c r="B38" t="s">
        <v>22</v>
      </c>
      <c r="C38" s="17">
        <v>840.26411706517763</v>
      </c>
      <c r="D38" s="17">
        <v>0.43031507314415829</v>
      </c>
      <c r="E38" s="17">
        <v>554.63</v>
      </c>
      <c r="F38" s="17">
        <v>2057.0851545954874</v>
      </c>
      <c r="G38" s="17">
        <v>607.27669098281649</v>
      </c>
      <c r="H38" s="17">
        <v>2029.9459636432166</v>
      </c>
      <c r="I38" s="17">
        <v>2025.1648727924166</v>
      </c>
      <c r="J38" s="17">
        <v>10.664945809074544</v>
      </c>
      <c r="K38" s="17">
        <v>1076.6604215055429</v>
      </c>
      <c r="L38" s="21">
        <v>45084639.706186935</v>
      </c>
      <c r="M38" s="17">
        <v>1574.1330416519449</v>
      </c>
      <c r="N38" s="17">
        <v>67.528644764624346</v>
      </c>
      <c r="O38" s="17">
        <v>30.832805401386668</v>
      </c>
      <c r="P38" s="21">
        <v>45144112.812691182</v>
      </c>
      <c r="R38" s="14">
        <f t="shared" si="31"/>
        <v>0.42013205853258884</v>
      </c>
      <c r="S38" s="14">
        <f t="shared" si="32"/>
        <v>2.1515753657207914E-4</v>
      </c>
      <c r="T38" s="14">
        <f t="shared" si="33"/>
        <v>0.27731499999999998</v>
      </c>
      <c r="U38" s="14">
        <f t="shared" si="34"/>
        <v>1.0285425772977437</v>
      </c>
      <c r="V38" s="14">
        <f t="shared" si="35"/>
        <v>0.30363834549140822</v>
      </c>
      <c r="W38" s="14">
        <f t="shared" si="36"/>
        <v>1.0149729818216082</v>
      </c>
      <c r="X38" s="14">
        <f t="shared" si="37"/>
        <v>1.0125824363962084</v>
      </c>
      <c r="Y38" s="14">
        <f t="shared" si="38"/>
        <v>5.3324729045372719E-3</v>
      </c>
      <c r="Z38" s="14">
        <f t="shared" si="39"/>
        <v>0.53833021075277143</v>
      </c>
      <c r="AA38" s="14">
        <f t="shared" si="40"/>
        <v>22542.319853093468</v>
      </c>
      <c r="AB38" s="14">
        <f t="shared" si="41"/>
        <v>0.7870665208259725</v>
      </c>
      <c r="AC38" s="14">
        <f t="shared" si="42"/>
        <v>3.3764322382312174E-2</v>
      </c>
      <c r="AD38" s="14">
        <f t="shared" si="43"/>
        <v>1.5416402700693334E-2</v>
      </c>
      <c r="AE38" s="14">
        <f t="shared" si="44"/>
        <v>22572.056406345589</v>
      </c>
    </row>
    <row r="39" spans="1:31" x14ac:dyDescent="0.3">
      <c r="A39" s="1">
        <v>2021</v>
      </c>
      <c r="B39" t="s">
        <v>23</v>
      </c>
      <c r="C39" s="17">
        <v>237.58640888813332</v>
      </c>
      <c r="D39" s="17">
        <v>1.0500489943059839</v>
      </c>
      <c r="E39" s="17">
        <v>1299.4100000000001</v>
      </c>
      <c r="F39" s="17">
        <v>3157.7078968354672</v>
      </c>
      <c r="G39" s="17">
        <v>1152.5781816925332</v>
      </c>
      <c r="H39" s="17">
        <v>4074.7374543529336</v>
      </c>
      <c r="I39" s="17">
        <v>4071.6763635021334</v>
      </c>
      <c r="J39" s="17">
        <v>26.271220585599998</v>
      </c>
      <c r="K39" s="17">
        <v>2171.5200464056002</v>
      </c>
      <c r="L39" s="21">
        <v>81831842.760380134</v>
      </c>
      <c r="M39" s="17">
        <v>2260.2134665224116</v>
      </c>
      <c r="N39" s="17">
        <v>136.01097901876798</v>
      </c>
      <c r="O39" s="17">
        <v>63.232805401386663</v>
      </c>
      <c r="P39" s="21">
        <v>81928877.888790771</v>
      </c>
      <c r="R39" s="14">
        <f t="shared" si="31"/>
        <v>0.11879320444406666</v>
      </c>
      <c r="S39" s="14">
        <f t="shared" si="32"/>
        <v>5.2502449715299197E-4</v>
      </c>
      <c r="T39" s="14">
        <f t="shared" si="33"/>
        <v>0.64970500000000009</v>
      </c>
      <c r="U39" s="14">
        <f t="shared" si="34"/>
        <v>1.5788539484177335</v>
      </c>
      <c r="V39" s="14">
        <f t="shared" si="35"/>
        <v>0.57628909084626667</v>
      </c>
      <c r="W39" s="14">
        <f t="shared" si="36"/>
        <v>2.0373687271764669</v>
      </c>
      <c r="X39" s="14">
        <f t="shared" si="37"/>
        <v>2.0358381817510667</v>
      </c>
      <c r="Y39" s="14">
        <f t="shared" si="38"/>
        <v>1.3135610292799998E-2</v>
      </c>
      <c r="Z39" s="14">
        <f t="shared" si="39"/>
        <v>1.0857600232028002</v>
      </c>
      <c r="AA39" s="14">
        <f t="shared" si="40"/>
        <v>40915.92138019007</v>
      </c>
      <c r="AB39" s="14">
        <f t="shared" si="41"/>
        <v>1.1301067332612058</v>
      </c>
      <c r="AC39" s="14">
        <f t="shared" si="42"/>
        <v>6.8005489509383996E-2</v>
      </c>
      <c r="AD39" s="14">
        <f t="shared" si="43"/>
        <v>3.1616402700693332E-2</v>
      </c>
      <c r="AE39" s="14">
        <f t="shared" si="44"/>
        <v>40964.438944395384</v>
      </c>
    </row>
    <row r="40" spans="1:31" x14ac:dyDescent="0.3">
      <c r="A40" s="1">
        <v>2021</v>
      </c>
      <c r="B40" t="s">
        <v>24</v>
      </c>
      <c r="C40" s="17">
        <v>469.69640888813336</v>
      </c>
      <c r="D40" s="17">
        <v>1.200048994305984</v>
      </c>
      <c r="E40" s="17">
        <v>3623.35</v>
      </c>
      <c r="F40" s="17">
        <v>5489.1778968354665</v>
      </c>
      <c r="G40" s="17">
        <v>1833.3281816925332</v>
      </c>
      <c r="H40" s="17">
        <v>6474.527454352934</v>
      </c>
      <c r="I40" s="17">
        <v>6467.4863635021338</v>
      </c>
      <c r="J40" s="17">
        <v>30.001220585599999</v>
      </c>
      <c r="K40" s="17">
        <v>3449.3900464056001</v>
      </c>
      <c r="L40" s="21">
        <v>114210630.88038014</v>
      </c>
      <c r="M40" s="17">
        <v>3061.0334665224113</v>
      </c>
      <c r="N40" s="17">
        <v>216.03097901876799</v>
      </c>
      <c r="O40" s="17">
        <v>100.49280540138668</v>
      </c>
      <c r="P40" s="21">
        <v>114351535.59879078</v>
      </c>
      <c r="R40" s="14">
        <f t="shared" si="31"/>
        <v>0.23484820444406668</v>
      </c>
      <c r="S40" s="14">
        <f t="shared" si="32"/>
        <v>6.0002449715299195E-4</v>
      </c>
      <c r="T40" s="14">
        <f t="shared" si="33"/>
        <v>1.8116749999999999</v>
      </c>
      <c r="U40" s="14">
        <f t="shared" si="34"/>
        <v>2.744588948417733</v>
      </c>
      <c r="V40" s="14">
        <f t="shared" si="35"/>
        <v>0.91666409084626665</v>
      </c>
      <c r="W40" s="14">
        <f t="shared" si="36"/>
        <v>3.237263727176467</v>
      </c>
      <c r="X40" s="14">
        <f t="shared" si="37"/>
        <v>3.2337431817510671</v>
      </c>
      <c r="Y40" s="14">
        <f t="shared" si="38"/>
        <v>1.5000610292799999E-2</v>
      </c>
      <c r="Z40" s="14">
        <f t="shared" si="39"/>
        <v>1.7246950232028</v>
      </c>
      <c r="AA40" s="14">
        <f t="shared" si="40"/>
        <v>57105.315440190068</v>
      </c>
      <c r="AB40" s="14">
        <f t="shared" si="41"/>
        <v>1.5305167332612057</v>
      </c>
      <c r="AC40" s="14">
        <f t="shared" si="42"/>
        <v>0.108015489509384</v>
      </c>
      <c r="AD40" s="14">
        <f t="shared" si="43"/>
        <v>5.0246402700693339E-2</v>
      </c>
      <c r="AE40" s="14">
        <f t="shared" si="44"/>
        <v>57175.767799395391</v>
      </c>
    </row>
    <row r="41" spans="1:31" x14ac:dyDescent="0.3">
      <c r="A41" s="1"/>
      <c r="B41" s="2" t="s">
        <v>55</v>
      </c>
      <c r="C41" s="28">
        <f t="shared" ref="C41:P41" si="45">SUM(C29:C40)</f>
        <v>13425.526906657602</v>
      </c>
      <c r="D41" s="28">
        <f t="shared" si="45"/>
        <v>34.840087931671803</v>
      </c>
      <c r="E41" s="28">
        <f t="shared" si="45"/>
        <v>5594.35</v>
      </c>
      <c r="F41" s="28">
        <f t="shared" si="45"/>
        <v>21724.574762025601</v>
      </c>
      <c r="G41" s="28">
        <f t="shared" si="45"/>
        <v>4593.8961803103994</v>
      </c>
      <c r="H41" s="28">
        <f t="shared" si="45"/>
        <v>14134.207452235201</v>
      </c>
      <c r="I41" s="28">
        <f t="shared" si="45"/>
        <v>14085.314362025601</v>
      </c>
      <c r="J41" s="28">
        <f t="shared" si="45"/>
        <v>901.04464702719997</v>
      </c>
      <c r="K41" s="28">
        <f t="shared" si="45"/>
        <v>9158.4425568672013</v>
      </c>
      <c r="L41" s="30">
        <f t="shared" si="45"/>
        <v>275041136.34456164</v>
      </c>
      <c r="M41" s="28">
        <f t="shared" si="45"/>
        <v>11057.168741126079</v>
      </c>
      <c r="N41" s="28">
        <f t="shared" si="45"/>
        <v>489.63174822521597</v>
      </c>
      <c r="O41" s="28">
        <f t="shared" si="45"/>
        <v>264.02066481663996</v>
      </c>
      <c r="P41" s="30">
        <f t="shared" si="45"/>
        <v>275463477.83406085</v>
      </c>
      <c r="R41" s="14">
        <f>SUM(R29:R40)</f>
        <v>6.7127634533287992</v>
      </c>
      <c r="S41" s="14">
        <f t="shared" ref="S41:AE41" si="46">SUM(S29:S40)</f>
        <v>1.7420043965835904E-2</v>
      </c>
      <c r="T41" s="14">
        <f t="shared" si="46"/>
        <v>2.7971750000000002</v>
      </c>
      <c r="U41" s="14">
        <f t="shared" si="46"/>
        <v>10.862287381012798</v>
      </c>
      <c r="V41" s="14">
        <f t="shared" si="46"/>
        <v>2.2969480901552002</v>
      </c>
      <c r="W41" s="14">
        <f t="shared" si="46"/>
        <v>7.0671037261176011</v>
      </c>
      <c r="X41" s="14">
        <f t="shared" si="46"/>
        <v>7.0426571810128005</v>
      </c>
      <c r="Y41" s="14">
        <f t="shared" si="46"/>
        <v>0.4505223235136</v>
      </c>
      <c r="Z41" s="14">
        <f t="shared" si="46"/>
        <v>4.5792212784336002</v>
      </c>
      <c r="AA41" s="14">
        <f t="shared" si="46"/>
        <v>137520.56817228079</v>
      </c>
      <c r="AB41" s="14">
        <f t="shared" si="46"/>
        <v>5.5285843705630402</v>
      </c>
      <c r="AC41" s="14">
        <f t="shared" si="46"/>
        <v>0.244815874112608</v>
      </c>
      <c r="AD41" s="14">
        <f t="shared" si="46"/>
        <v>0.13201033240832</v>
      </c>
      <c r="AE41" s="14">
        <f t="shared" si="46"/>
        <v>137731.73891703045</v>
      </c>
    </row>
    <row r="42" spans="1:31" x14ac:dyDescent="0.3">
      <c r="A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3">
      <c r="A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31" x14ac:dyDescent="0.3">
      <c r="A44" s="7" t="s">
        <v>49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3">
      <c r="A45" s="2" t="s">
        <v>106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2" customFormat="1" x14ac:dyDescent="0.3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31" ht="28.8" x14ac:dyDescent="0.3">
      <c r="A47" s="2"/>
      <c r="B47" s="2"/>
      <c r="C47" s="18" t="s">
        <v>26</v>
      </c>
      <c r="D47" s="18" t="s">
        <v>27</v>
      </c>
      <c r="E47" s="18" t="s">
        <v>28</v>
      </c>
      <c r="F47" s="18" t="s">
        <v>50</v>
      </c>
      <c r="G47" s="18" t="s">
        <v>29</v>
      </c>
      <c r="H47" s="18" t="s">
        <v>30</v>
      </c>
      <c r="I47" s="18" t="s">
        <v>31</v>
      </c>
      <c r="J47" s="18" t="s">
        <v>32</v>
      </c>
      <c r="K47" s="18" t="s">
        <v>33</v>
      </c>
      <c r="L47" s="18" t="s">
        <v>34</v>
      </c>
      <c r="M47" s="18" t="s">
        <v>35</v>
      </c>
      <c r="N47" s="18" t="s">
        <v>36</v>
      </c>
      <c r="O47" s="18" t="s">
        <v>37</v>
      </c>
      <c r="P47" s="18" t="s">
        <v>38</v>
      </c>
      <c r="Q47" s="2"/>
      <c r="R47" s="6" t="s">
        <v>26</v>
      </c>
      <c r="S47" s="6" t="s">
        <v>27</v>
      </c>
      <c r="T47" s="6" t="s">
        <v>28</v>
      </c>
      <c r="U47" s="6" t="s">
        <v>50</v>
      </c>
      <c r="V47" s="6" t="s">
        <v>29</v>
      </c>
      <c r="W47" s="6" t="s">
        <v>30</v>
      </c>
      <c r="X47" s="6" t="s">
        <v>31</v>
      </c>
      <c r="Y47" s="6" t="s">
        <v>32</v>
      </c>
      <c r="Z47" s="6" t="s">
        <v>33</v>
      </c>
      <c r="AA47" s="6" t="s">
        <v>34</v>
      </c>
      <c r="AB47" s="6" t="s">
        <v>35</v>
      </c>
      <c r="AC47" s="6" t="s">
        <v>36</v>
      </c>
      <c r="AD47" s="6" t="s">
        <v>37</v>
      </c>
      <c r="AE47" s="6" t="s">
        <v>38</v>
      </c>
    </row>
    <row r="48" spans="1:31" x14ac:dyDescent="0.3">
      <c r="A48" s="1" t="s">
        <v>0</v>
      </c>
      <c r="B48" s="2" t="s">
        <v>1</v>
      </c>
      <c r="C48" s="18" t="s">
        <v>25</v>
      </c>
      <c r="D48" s="18" t="s">
        <v>25</v>
      </c>
      <c r="E48" s="18" t="s">
        <v>25</v>
      </c>
      <c r="F48" s="18" t="s">
        <v>25</v>
      </c>
      <c r="G48" s="18" t="s">
        <v>25</v>
      </c>
      <c r="H48" s="18" t="s">
        <v>25</v>
      </c>
      <c r="I48" s="18" t="s">
        <v>25</v>
      </c>
      <c r="J48" s="18" t="s">
        <v>25</v>
      </c>
      <c r="K48" s="18" t="s">
        <v>25</v>
      </c>
      <c r="L48" s="18" t="s">
        <v>25</v>
      </c>
      <c r="M48" s="18" t="s">
        <v>25</v>
      </c>
      <c r="N48" s="18" t="s">
        <v>25</v>
      </c>
      <c r="O48" s="18" t="s">
        <v>25</v>
      </c>
      <c r="P48" s="18" t="s">
        <v>25</v>
      </c>
      <c r="Q48" s="2"/>
      <c r="R48" s="6" t="s">
        <v>40</v>
      </c>
      <c r="S48" s="6" t="s">
        <v>40</v>
      </c>
      <c r="T48" s="6" t="s">
        <v>40</v>
      </c>
      <c r="U48" s="6" t="s">
        <v>40</v>
      </c>
      <c r="V48" s="6" t="s">
        <v>40</v>
      </c>
      <c r="W48" s="6" t="s">
        <v>40</v>
      </c>
      <c r="X48" s="6" t="s">
        <v>40</v>
      </c>
      <c r="Y48" s="6" t="s">
        <v>40</v>
      </c>
      <c r="Z48" s="6" t="s">
        <v>40</v>
      </c>
      <c r="AA48" s="6" t="s">
        <v>40</v>
      </c>
      <c r="AB48" s="6" t="s">
        <v>40</v>
      </c>
      <c r="AC48" s="6" t="s">
        <v>40</v>
      </c>
      <c r="AD48" s="6" t="s">
        <v>40</v>
      </c>
      <c r="AE48" s="6" t="s">
        <v>40</v>
      </c>
    </row>
    <row r="49" spans="1:31" x14ac:dyDescent="0.3">
      <c r="A49" s="1">
        <v>2022</v>
      </c>
      <c r="B49" s="2" t="s">
        <v>13</v>
      </c>
      <c r="C49" s="3">
        <f>+R49*2000</f>
        <v>891.891391990138</v>
      </c>
      <c r="D49" s="3">
        <f>+S49*2000</f>
        <v>1.2009245486153586</v>
      </c>
      <c r="E49" s="3">
        <f t="shared" ref="E49:P49" si="47">+T49*2000</f>
        <v>5402.6560410289485</v>
      </c>
      <c r="F49" s="3">
        <f t="shared" si="47"/>
        <v>6469.5731429356765</v>
      </c>
      <c r="G49" s="3">
        <f t="shared" si="47"/>
        <v>343.31260514721953</v>
      </c>
      <c r="H49" s="3">
        <f t="shared" si="47"/>
        <v>576.61473206396045</v>
      </c>
      <c r="I49" s="3">
        <f t="shared" si="47"/>
        <v>568.37002416912264</v>
      </c>
      <c r="J49" s="3">
        <f t="shared" si="47"/>
        <v>29.96117636936718</v>
      </c>
      <c r="K49" s="3">
        <f t="shared" si="47"/>
        <v>0.69255969343523416</v>
      </c>
      <c r="L49" s="19">
        <f t="shared" si="47"/>
        <v>99972124.093026966</v>
      </c>
      <c r="M49" s="3">
        <f t="shared" si="47"/>
        <v>3849.9422247737025</v>
      </c>
      <c r="N49" s="3">
        <f t="shared" si="47"/>
        <v>193.71255058927662</v>
      </c>
      <c r="O49" s="3">
        <f t="shared" si="47"/>
        <v>90.180970939415616</v>
      </c>
      <c r="P49" s="19">
        <f t="shared" si="47"/>
        <v>100126098.98872192</v>
      </c>
      <c r="R49" s="16">
        <v>0.445945695995069</v>
      </c>
      <c r="S49" s="16">
        <v>6.0046227430767928E-4</v>
      </c>
      <c r="T49" s="16">
        <v>2.7013280205144743</v>
      </c>
      <c r="U49" s="16">
        <v>3.2347865714678381</v>
      </c>
      <c r="V49" s="16">
        <v>0.17165630257360975</v>
      </c>
      <c r="W49" s="16">
        <v>0.28830736603198021</v>
      </c>
      <c r="X49" s="16">
        <v>0.28418501208456132</v>
      </c>
      <c r="Y49" s="16">
        <v>1.4980588184683591E-2</v>
      </c>
      <c r="Z49" s="16">
        <v>3.4627984671761709E-4</v>
      </c>
      <c r="AA49" s="17">
        <v>49986.062046513485</v>
      </c>
      <c r="AB49" s="16">
        <v>1.9249711123868511</v>
      </c>
      <c r="AC49" s="16">
        <v>9.6856275294638305E-2</v>
      </c>
      <c r="AD49" s="16">
        <v>4.5090485469707807E-2</v>
      </c>
      <c r="AE49" s="17">
        <v>50063.049494360959</v>
      </c>
    </row>
    <row r="50" spans="1:31" x14ac:dyDescent="0.3">
      <c r="A50" s="1">
        <v>2022</v>
      </c>
      <c r="B50" s="2" t="s">
        <v>14</v>
      </c>
      <c r="C50" s="3">
        <f t="shared" ref="C50:C60" si="48">+R50*2000</f>
        <v>923.30430513433782</v>
      </c>
      <c r="D50" s="3">
        <f t="shared" ref="D50:D60" si="49">+S50*2000</f>
        <v>1.5984189332309293</v>
      </c>
      <c r="E50" s="3">
        <f t="shared" ref="E50:E60" si="50">+T50*2000</f>
        <v>4173.0940053459917</v>
      </c>
      <c r="F50" s="3">
        <f t="shared" ref="F50:F60" si="51">+U50*2000</f>
        <v>7098.0341841816826</v>
      </c>
      <c r="G50" s="3">
        <f t="shared" ref="G50:G60" si="52">+V50*2000</f>
        <v>872.41288573960662</v>
      </c>
      <c r="H50" s="3">
        <f t="shared" ref="H50:H60" si="53">+W50*2000</f>
        <v>2900.8052573312598</v>
      </c>
      <c r="I50" s="3">
        <f t="shared" ref="I50:I60" si="54">+X50*2000</f>
        <v>2887.2809763491523</v>
      </c>
      <c r="J50" s="3">
        <f t="shared" ref="J50:J60" si="55">+Y50*2000</f>
        <v>39.86387653417961</v>
      </c>
      <c r="K50" s="3">
        <f t="shared" ref="K50:K60" si="56">+Z50*2000</f>
        <v>0.69255969343523416</v>
      </c>
      <c r="L50" s="19">
        <f t="shared" ref="L50:L60" si="57">+AA50*2000</f>
        <v>136886454.1854732</v>
      </c>
      <c r="M50" s="3">
        <f t="shared" ref="M50:M60" si="58">+AB50*2000</f>
        <v>4382.7757891316096</v>
      </c>
      <c r="N50" s="3">
        <f t="shared" ref="N50:N60" si="59">+AC50*2000</f>
        <v>265.50705002506749</v>
      </c>
      <c r="O50" s="3">
        <f t="shared" ref="O50:O60" si="60">+AD50*2000</f>
        <v>123.56481722884983</v>
      </c>
      <c r="P50" s="19">
        <f t="shared" ref="P50:P60" si="61">+AE50*2000</f>
        <v>137075144.68110895</v>
      </c>
      <c r="R50" s="16">
        <v>0.46165215256716891</v>
      </c>
      <c r="S50" s="16">
        <v>7.9920946661546464E-4</v>
      </c>
      <c r="T50" s="16">
        <v>2.086547002672996</v>
      </c>
      <c r="U50" s="16">
        <v>3.5490170920908413</v>
      </c>
      <c r="V50" s="16">
        <v>0.43620644286980331</v>
      </c>
      <c r="W50" s="16">
        <v>1.45040262866563</v>
      </c>
      <c r="X50" s="16">
        <v>1.4436404881745761</v>
      </c>
      <c r="Y50" s="16">
        <v>1.9931938267089805E-2</v>
      </c>
      <c r="Z50" s="16">
        <v>3.4627984671761709E-4</v>
      </c>
      <c r="AA50" s="17">
        <v>68443.227092736604</v>
      </c>
      <c r="AB50" s="16">
        <v>2.1913878945658047</v>
      </c>
      <c r="AC50" s="16">
        <v>0.13275352501253374</v>
      </c>
      <c r="AD50" s="16">
        <v>6.1782408614424918E-2</v>
      </c>
      <c r="AE50" s="17">
        <v>68537.57234055447</v>
      </c>
    </row>
    <row r="51" spans="1:31" x14ac:dyDescent="0.3">
      <c r="A51" s="1">
        <v>2022</v>
      </c>
      <c r="B51" s="2" t="s">
        <v>15</v>
      </c>
      <c r="C51" s="3">
        <f t="shared" si="48"/>
        <v>566.719306684191</v>
      </c>
      <c r="D51" s="3">
        <f t="shared" si="49"/>
        <v>2.5354892200835288</v>
      </c>
      <c r="E51" s="3">
        <f t="shared" si="50"/>
        <v>5345.3157755749908</v>
      </c>
      <c r="F51" s="3">
        <f t="shared" si="51"/>
        <v>8204.1304445776441</v>
      </c>
      <c r="G51" s="3">
        <f t="shared" si="52"/>
        <v>983.8068112010144</v>
      </c>
      <c r="H51" s="3">
        <f t="shared" si="53"/>
        <v>3335.7350857669776</v>
      </c>
      <c r="I51" s="3">
        <f t="shared" si="54"/>
        <v>3319.9924279758334</v>
      </c>
      <c r="J51" s="3">
        <f t="shared" si="55"/>
        <v>63.208926023097064</v>
      </c>
      <c r="K51" s="3">
        <f t="shared" si="56"/>
        <v>6.2970335018188965</v>
      </c>
      <c r="L51" s="19">
        <f t="shared" si="57"/>
        <v>159884915.69867218</v>
      </c>
      <c r="M51" s="3">
        <f t="shared" si="58"/>
        <v>5012.4229700570195</v>
      </c>
      <c r="N51" s="3">
        <f t="shared" si="59"/>
        <v>309.96062511760795</v>
      </c>
      <c r="O51" s="3">
        <f t="shared" si="60"/>
        <v>145.90976053625778</v>
      </c>
      <c r="P51" s="19">
        <f t="shared" si="61"/>
        <v>160102594.53920865</v>
      </c>
      <c r="R51" s="16">
        <v>0.28335965334209551</v>
      </c>
      <c r="S51" s="16">
        <v>1.2677446100417644E-3</v>
      </c>
      <c r="T51" s="16">
        <v>2.6726578877874956</v>
      </c>
      <c r="U51" s="16">
        <v>4.1020652222888216</v>
      </c>
      <c r="V51" s="16">
        <v>0.49190340560050722</v>
      </c>
      <c r="W51" s="16">
        <v>1.6678675428834888</v>
      </c>
      <c r="X51" s="16">
        <v>1.6599962139879167</v>
      </c>
      <c r="Y51" s="16">
        <v>3.1604463011548532E-2</v>
      </c>
      <c r="Z51" s="16">
        <v>3.1485167509094484E-3</v>
      </c>
      <c r="AA51" s="17">
        <v>79942.45784933609</v>
      </c>
      <c r="AB51" s="16">
        <v>2.5062114850285098</v>
      </c>
      <c r="AC51" s="16">
        <v>0.15498031255880398</v>
      </c>
      <c r="AD51" s="16">
        <v>7.2954880268128894E-2</v>
      </c>
      <c r="AE51" s="17">
        <v>80051.297269604329</v>
      </c>
    </row>
    <row r="52" spans="1:31" x14ac:dyDescent="0.3">
      <c r="A52" s="1">
        <v>2022</v>
      </c>
      <c r="B52" s="2" t="s">
        <v>16</v>
      </c>
      <c r="C52" s="3">
        <f t="shared" si="48"/>
        <v>627.80047400522255</v>
      </c>
      <c r="D52" s="3">
        <f t="shared" si="49"/>
        <v>1.0080545498071187</v>
      </c>
      <c r="E52" s="3">
        <f t="shared" si="50"/>
        <v>1561.7829521422116</v>
      </c>
      <c r="F52" s="3">
        <f t="shared" si="51"/>
        <v>3454.1180631618495</v>
      </c>
      <c r="G52" s="3">
        <f t="shared" si="52"/>
        <v>428.91879244386752</v>
      </c>
      <c r="H52" s="3">
        <f t="shared" si="53"/>
        <v>1388.4277836298847</v>
      </c>
      <c r="I52" s="3">
        <f t="shared" si="54"/>
        <v>1353.7760077123428</v>
      </c>
      <c r="J52" s="3">
        <f t="shared" si="55"/>
        <v>25.156243031867106</v>
      </c>
      <c r="K52" s="3">
        <f t="shared" si="56"/>
        <v>21.978742008680324</v>
      </c>
      <c r="L52" s="19">
        <f t="shared" si="57"/>
        <v>66148915.322106175</v>
      </c>
      <c r="M52" s="3">
        <f t="shared" si="58"/>
        <v>3053.1408979242851</v>
      </c>
      <c r="N52" s="3">
        <f t="shared" si="59"/>
        <v>128.01927698636123</v>
      </c>
      <c r="O52" s="3">
        <f t="shared" si="60"/>
        <v>66.509446578260309</v>
      </c>
      <c r="P52" s="19">
        <f t="shared" si="61"/>
        <v>66263393.589096218</v>
      </c>
      <c r="R52" s="16">
        <v>0.31390023700261127</v>
      </c>
      <c r="S52" s="16">
        <v>5.0402727490355933E-4</v>
      </c>
      <c r="T52" s="16">
        <v>0.78089147607110576</v>
      </c>
      <c r="U52" s="16">
        <v>1.7270590315809247</v>
      </c>
      <c r="V52" s="16">
        <v>0.21445939622193375</v>
      </c>
      <c r="W52" s="16">
        <v>0.69421389181494242</v>
      </c>
      <c r="X52" s="16">
        <v>0.67688800385617143</v>
      </c>
      <c r="Y52" s="16">
        <v>1.2578121515933554E-2</v>
      </c>
      <c r="Z52" s="16">
        <v>1.0989371004340161E-2</v>
      </c>
      <c r="AA52" s="17">
        <v>33074.457661053086</v>
      </c>
      <c r="AB52" s="16">
        <v>1.5265704489621426</v>
      </c>
      <c r="AC52" s="16">
        <v>6.4009638493180615E-2</v>
      </c>
      <c r="AD52" s="16">
        <v>3.3254723289130157E-2</v>
      </c>
      <c r="AE52" s="17">
        <v>33131.696794548108</v>
      </c>
    </row>
    <row r="53" spans="1:31" x14ac:dyDescent="0.3">
      <c r="A53" s="1">
        <v>2022</v>
      </c>
      <c r="B53" s="2" t="s">
        <v>17</v>
      </c>
      <c r="C53" s="3">
        <f t="shared" si="48"/>
        <v>7604.7563811468863</v>
      </c>
      <c r="D53" s="3">
        <f t="shared" si="49"/>
        <v>2.1753228909144897</v>
      </c>
      <c r="E53" s="3">
        <f t="shared" si="50"/>
        <v>2345.2929138994168</v>
      </c>
      <c r="F53" s="3">
        <f t="shared" si="51"/>
        <v>9435.6705293409759</v>
      </c>
      <c r="G53" s="3">
        <f t="shared" si="52"/>
        <v>852.61322815154108</v>
      </c>
      <c r="H53" s="3">
        <f t="shared" si="53"/>
        <v>2926.7670690961677</v>
      </c>
      <c r="I53" s="3">
        <f t="shared" si="54"/>
        <v>2896.8999044460452</v>
      </c>
      <c r="J53" s="3">
        <f t="shared" si="55"/>
        <v>54.236166178283788</v>
      </c>
      <c r="K53" s="3">
        <f t="shared" si="56"/>
        <v>2318.8307159721608</v>
      </c>
      <c r="L53" s="19">
        <f t="shared" si="57"/>
        <v>132624025.25918463</v>
      </c>
      <c r="M53" s="3">
        <f t="shared" si="58"/>
        <v>9712.8922644713493</v>
      </c>
      <c r="N53" s="3">
        <f t="shared" si="59"/>
        <v>284.95351182407728</v>
      </c>
      <c r="O53" s="3">
        <f t="shared" si="60"/>
        <v>177.38865899752886</v>
      </c>
      <c r="P53" s="19">
        <f t="shared" si="61"/>
        <v>132951763.71231999</v>
      </c>
      <c r="R53" s="16">
        <v>3.8023781905734433</v>
      </c>
      <c r="S53" s="16">
        <v>1.0876614454572448E-3</v>
      </c>
      <c r="T53" s="16">
        <v>1.1726464569497084</v>
      </c>
      <c r="U53" s="16">
        <v>4.7178352646704882</v>
      </c>
      <c r="V53" s="16">
        <v>0.42630661407577053</v>
      </c>
      <c r="W53" s="16">
        <v>1.4633835345480839</v>
      </c>
      <c r="X53" s="16">
        <v>1.4484499522230225</v>
      </c>
      <c r="Y53" s="16">
        <v>2.7118083089141893E-2</v>
      </c>
      <c r="Z53" s="16">
        <v>1.1594153579860804</v>
      </c>
      <c r="AA53" s="17">
        <v>66312.012629592311</v>
      </c>
      <c r="AB53" s="16">
        <v>4.8564461322356749</v>
      </c>
      <c r="AC53" s="16">
        <v>0.14247675591203865</v>
      </c>
      <c r="AD53" s="16">
        <v>8.8694329498764435E-2</v>
      </c>
      <c r="AE53" s="17">
        <v>66475.881856159991</v>
      </c>
    </row>
    <row r="54" spans="1:31" x14ac:dyDescent="0.3">
      <c r="A54" s="1">
        <v>2022</v>
      </c>
      <c r="B54" s="2" t="s">
        <v>18</v>
      </c>
      <c r="C54" s="3">
        <f t="shared" si="48"/>
        <v>14570.959650457957</v>
      </c>
      <c r="D54" s="3">
        <f t="shared" si="49"/>
        <v>3.072232820958595</v>
      </c>
      <c r="E54" s="3">
        <f t="shared" si="50"/>
        <v>2764.0164302115545</v>
      </c>
      <c r="F54" s="3">
        <f t="shared" si="51"/>
        <v>12739.418709776353</v>
      </c>
      <c r="G54" s="3">
        <f t="shared" si="52"/>
        <v>1049.3421194970294</v>
      </c>
      <c r="H54" s="3">
        <f t="shared" si="53"/>
        <v>3540.8182977774609</v>
      </c>
      <c r="I54" s="3">
        <f t="shared" si="54"/>
        <v>3489.6843642446297</v>
      </c>
      <c r="J54" s="3">
        <f t="shared" si="55"/>
        <v>76.580700586887716</v>
      </c>
      <c r="K54" s="3">
        <f t="shared" si="56"/>
        <v>4263.9074407277967</v>
      </c>
      <c r="L54" s="19">
        <f t="shared" si="57"/>
        <v>152822166.76189107</v>
      </c>
      <c r="M54" s="3">
        <f t="shared" si="58"/>
        <v>15748.638179225562</v>
      </c>
      <c r="N54" s="3">
        <f t="shared" si="59"/>
        <v>359.87056616987093</v>
      </c>
      <c r="O54" s="3">
        <f t="shared" si="60"/>
        <v>240.22131801171511</v>
      </c>
      <c r="P54" s="19">
        <f t="shared" si="61"/>
        <v>153323124.14509034</v>
      </c>
      <c r="R54" s="16">
        <v>7.2854798252289781</v>
      </c>
      <c r="S54" s="16">
        <v>1.5361164104792974E-3</v>
      </c>
      <c r="T54" s="16">
        <v>1.3820082151057773</v>
      </c>
      <c r="U54" s="16">
        <v>6.3697093548881769</v>
      </c>
      <c r="V54" s="16">
        <v>0.52467105974851469</v>
      </c>
      <c r="W54" s="16">
        <v>1.7704091488887304</v>
      </c>
      <c r="X54" s="16">
        <v>1.7448421821223148</v>
      </c>
      <c r="Y54" s="16">
        <v>3.829035029344386E-2</v>
      </c>
      <c r="Z54" s="16">
        <v>2.1319537203638985</v>
      </c>
      <c r="AA54" s="17">
        <v>76411.083380945536</v>
      </c>
      <c r="AB54" s="16">
        <v>7.874319089612781</v>
      </c>
      <c r="AC54" s="16">
        <v>0.17993528308493548</v>
      </c>
      <c r="AD54" s="16">
        <v>0.12011065900585756</v>
      </c>
      <c r="AE54" s="17">
        <v>76661.562072545174</v>
      </c>
    </row>
    <row r="55" spans="1:31" x14ac:dyDescent="0.3">
      <c r="A55" s="1">
        <v>2022</v>
      </c>
      <c r="B55" s="2" t="s">
        <v>19</v>
      </c>
      <c r="C55" s="3">
        <f t="shared" si="48"/>
        <v>31356.418203169451</v>
      </c>
      <c r="D55" s="3">
        <f t="shared" si="49"/>
        <v>2.9250349268722227</v>
      </c>
      <c r="E55" s="3">
        <f t="shared" si="50"/>
        <v>3241.7314533116091</v>
      </c>
      <c r="F55" s="3">
        <f t="shared" si="51"/>
        <v>17196.538261045407</v>
      </c>
      <c r="G55" s="3">
        <f t="shared" si="52"/>
        <v>1231.163570994501</v>
      </c>
      <c r="H55" s="3">
        <f t="shared" si="53"/>
        <v>4180.6288641678784</v>
      </c>
      <c r="I55" s="3">
        <f t="shared" si="54"/>
        <v>4119.8485842036471</v>
      </c>
      <c r="J55" s="3">
        <f t="shared" si="55"/>
        <v>72.913586716275361</v>
      </c>
      <c r="K55" s="3">
        <f t="shared" si="56"/>
        <v>4487.6315573567645</v>
      </c>
      <c r="L55" s="19">
        <f t="shared" si="57"/>
        <v>166751688.51408577</v>
      </c>
      <c r="M55" s="3">
        <f t="shared" si="58"/>
        <v>38003.30815418659</v>
      </c>
      <c r="N55" s="3">
        <f t="shared" si="59"/>
        <v>451.99788986610918</v>
      </c>
      <c r="O55" s="3">
        <f t="shared" si="60"/>
        <v>371.34860656934802</v>
      </c>
      <c r="P55" s="19">
        <f t="shared" si="61"/>
        <v>167836466.58912054</v>
      </c>
      <c r="R55" s="16">
        <v>15.678209101584725</v>
      </c>
      <c r="S55" s="16">
        <v>1.4625174634361113E-3</v>
      </c>
      <c r="T55" s="16">
        <v>1.6208657266558046</v>
      </c>
      <c r="U55" s="16">
        <v>8.5982691305227039</v>
      </c>
      <c r="V55" s="16">
        <v>0.61558178549725051</v>
      </c>
      <c r="W55" s="16">
        <v>2.0903144320839391</v>
      </c>
      <c r="X55" s="16">
        <v>2.0599242921018237</v>
      </c>
      <c r="Y55" s="16">
        <v>3.645679335813768E-2</v>
      </c>
      <c r="Z55" s="16">
        <v>2.2438157786783823</v>
      </c>
      <c r="AA55" s="17">
        <v>83375.844257042889</v>
      </c>
      <c r="AB55" s="16">
        <v>19.001654077093296</v>
      </c>
      <c r="AC55" s="16">
        <v>0.22599894493305459</v>
      </c>
      <c r="AD55" s="16">
        <v>0.18567430328467402</v>
      </c>
      <c r="AE55" s="17">
        <v>83918.233294560268</v>
      </c>
    </row>
    <row r="56" spans="1:31" x14ac:dyDescent="0.3">
      <c r="A56" s="1">
        <v>2022</v>
      </c>
      <c r="B56" s="2" t="s">
        <v>20</v>
      </c>
      <c r="C56" s="3">
        <f t="shared" si="48"/>
        <v>175550.63768606941</v>
      </c>
      <c r="D56" s="3">
        <f t="shared" si="49"/>
        <v>3.1927624036278326</v>
      </c>
      <c r="E56" s="3">
        <f t="shared" si="50"/>
        <v>5177.5294089233485</v>
      </c>
      <c r="F56" s="3">
        <f t="shared" si="51"/>
        <v>55570.799569653602</v>
      </c>
      <c r="G56" s="3">
        <f t="shared" si="52"/>
        <v>2520.2452239967147</v>
      </c>
      <c r="H56" s="3">
        <f t="shared" si="53"/>
        <v>8847.6035898121427</v>
      </c>
      <c r="I56" s="3">
        <f t="shared" si="54"/>
        <v>8780.9251010875996</v>
      </c>
      <c r="J56" s="3">
        <f t="shared" si="55"/>
        <v>79.583383946988533</v>
      </c>
      <c r="K56" s="3">
        <f t="shared" si="56"/>
        <v>3697.1441584976287</v>
      </c>
      <c r="L56" s="19">
        <f t="shared" si="57"/>
        <v>254803797.49469566</v>
      </c>
      <c r="M56" s="3">
        <f t="shared" si="58"/>
        <v>172543.0367104701</v>
      </c>
      <c r="N56" s="3">
        <f t="shared" si="59"/>
        <v>1155.1554498033302</v>
      </c>
      <c r="O56" s="3">
        <f t="shared" si="60"/>
        <v>1516.6765055342466</v>
      </c>
      <c r="P56" s="19">
        <f t="shared" si="61"/>
        <v>259461609.7364988</v>
      </c>
      <c r="R56" s="16">
        <v>87.775318843034711</v>
      </c>
      <c r="S56" s="16">
        <v>1.5963812018139163E-3</v>
      </c>
      <c r="T56" s="16">
        <v>2.5887647044616742</v>
      </c>
      <c r="U56" s="16">
        <v>27.785399784826801</v>
      </c>
      <c r="V56" s="16">
        <v>1.2601226119983573</v>
      </c>
      <c r="W56" s="16">
        <v>4.4238017949060717</v>
      </c>
      <c r="X56" s="16">
        <v>4.3904625505438002</v>
      </c>
      <c r="Y56" s="16">
        <v>3.9791691973494268E-2</v>
      </c>
      <c r="Z56" s="16">
        <v>1.8485720792488143</v>
      </c>
      <c r="AA56" s="17">
        <v>127401.89874734783</v>
      </c>
      <c r="AB56" s="16">
        <v>86.271518355235045</v>
      </c>
      <c r="AC56" s="16">
        <v>0.57757772490166503</v>
      </c>
      <c r="AD56" s="16">
        <v>0.7583382527671233</v>
      </c>
      <c r="AE56" s="17">
        <v>129730.8048682494</v>
      </c>
    </row>
    <row r="57" spans="1:31" x14ac:dyDescent="0.3">
      <c r="A57" s="1">
        <v>2022</v>
      </c>
      <c r="B57" s="2" t="s">
        <v>21</v>
      </c>
      <c r="C57" s="3">
        <f t="shared" si="48"/>
        <v>872312.19050088164</v>
      </c>
      <c r="D57" s="3">
        <f t="shared" si="49"/>
        <v>4.2270339740901015</v>
      </c>
      <c r="E57" s="3">
        <f t="shared" si="50"/>
        <v>8681.4137061520814</v>
      </c>
      <c r="F57" s="3">
        <f t="shared" si="51"/>
        <v>326950.20554730418</v>
      </c>
      <c r="G57" s="3">
        <f t="shared" si="52"/>
        <v>11776.982600929223</v>
      </c>
      <c r="H57" s="3">
        <f t="shared" si="53"/>
        <v>42445.684591628902</v>
      </c>
      <c r="I57" s="3">
        <f t="shared" si="54"/>
        <v>42374.173208738634</v>
      </c>
      <c r="J57" s="3">
        <f t="shared" si="55"/>
        <v>106.74993256799461</v>
      </c>
      <c r="K57" s="3">
        <f t="shared" si="56"/>
        <v>1021790.9790293933</v>
      </c>
      <c r="L57" s="19">
        <f t="shared" si="57"/>
        <v>830361902.0966363</v>
      </c>
      <c r="M57" s="3">
        <f t="shared" si="58"/>
        <v>188886.98212268698</v>
      </c>
      <c r="N57" s="3">
        <f t="shared" si="59"/>
        <v>6315.2032835224045</v>
      </c>
      <c r="O57" s="3">
        <f t="shared" si="60"/>
        <v>14505.06402747096</v>
      </c>
      <c r="P57" s="19">
        <f t="shared" si="61"/>
        <v>836966007.22819304</v>
      </c>
      <c r="R57" s="16">
        <v>436.15609525044084</v>
      </c>
      <c r="S57" s="16">
        <v>2.1135169870450509E-3</v>
      </c>
      <c r="T57" s="16">
        <v>4.3407068530760409</v>
      </c>
      <c r="U57" s="16">
        <v>163.47510277365208</v>
      </c>
      <c r="V57" s="16">
        <v>5.8884913004646116</v>
      </c>
      <c r="W57" s="16">
        <v>21.222842295814452</v>
      </c>
      <c r="X57" s="16">
        <v>21.187086604369316</v>
      </c>
      <c r="Y57" s="16">
        <v>5.3374966283997301E-2</v>
      </c>
      <c r="Z57" s="16">
        <v>510.89548951469664</v>
      </c>
      <c r="AA57" s="17">
        <v>415180.95104831812</v>
      </c>
      <c r="AB57" s="16">
        <v>94.443491061343494</v>
      </c>
      <c r="AC57" s="16">
        <v>3.1576016417612021</v>
      </c>
      <c r="AD57" s="16">
        <v>7.2525320137354798</v>
      </c>
      <c r="AE57" s="17">
        <v>418483.00361409649</v>
      </c>
    </row>
    <row r="58" spans="1:31" x14ac:dyDescent="0.3">
      <c r="A58" s="1">
        <v>2022</v>
      </c>
      <c r="B58" s="2" t="s">
        <v>22</v>
      </c>
      <c r="C58" s="3">
        <f t="shared" si="48"/>
        <v>386445.62832472468</v>
      </c>
      <c r="D58" s="3">
        <f t="shared" si="49"/>
        <v>4.6824944437212039</v>
      </c>
      <c r="E58" s="3">
        <f t="shared" si="50"/>
        <v>11242.742088419462</v>
      </c>
      <c r="F58" s="3">
        <f t="shared" si="51"/>
        <v>124530.99674140626</v>
      </c>
      <c r="G58" s="3">
        <f t="shared" si="52"/>
        <v>6367.8298378740283</v>
      </c>
      <c r="H58" s="3">
        <f t="shared" si="53"/>
        <v>20718.985700064448</v>
      </c>
      <c r="I58" s="3">
        <f t="shared" si="54"/>
        <v>20647.299000064446</v>
      </c>
      <c r="J58" s="3">
        <f t="shared" si="55"/>
        <v>116.65612824708963</v>
      </c>
      <c r="K58" s="3">
        <f t="shared" si="56"/>
        <v>283686.95600660471</v>
      </c>
      <c r="L58" s="19">
        <f t="shared" si="57"/>
        <v>448406094.44953024</v>
      </c>
      <c r="M58" s="3">
        <f t="shared" si="58"/>
        <v>175181.77528348949</v>
      </c>
      <c r="N58" s="3">
        <f t="shared" si="59"/>
        <v>2408.8749515827153</v>
      </c>
      <c r="O58" s="3">
        <f t="shared" si="60"/>
        <v>8997.5414198669314</v>
      </c>
      <c r="P58" s="19">
        <f t="shared" si="61"/>
        <v>453503483.58578908</v>
      </c>
      <c r="Q58" s="2"/>
      <c r="R58" s="16">
        <v>193.22281416236234</v>
      </c>
      <c r="S58" s="16">
        <v>2.3412472218606018E-3</v>
      </c>
      <c r="T58" s="16">
        <v>5.6213710442097309</v>
      </c>
      <c r="U58" s="16">
        <v>62.265498370703128</v>
      </c>
      <c r="V58" s="16">
        <v>3.1839149189370142</v>
      </c>
      <c r="W58" s="16">
        <v>10.359492850032224</v>
      </c>
      <c r="X58" s="16">
        <v>10.323649500032223</v>
      </c>
      <c r="Y58" s="16">
        <v>5.8328064123544812E-2</v>
      </c>
      <c r="Z58" s="16">
        <v>141.84347800330235</v>
      </c>
      <c r="AA58" s="17">
        <v>224203.04722476512</v>
      </c>
      <c r="AB58" s="16">
        <v>87.590887641744743</v>
      </c>
      <c r="AC58" s="16">
        <v>1.2044374757913576</v>
      </c>
      <c r="AD58" s="16">
        <v>4.4987707099334653</v>
      </c>
      <c r="AE58" s="17">
        <v>226751.74179289455</v>
      </c>
    </row>
    <row r="59" spans="1:31" x14ac:dyDescent="0.3">
      <c r="A59" s="1">
        <v>2022</v>
      </c>
      <c r="B59" s="2" t="s">
        <v>23</v>
      </c>
      <c r="C59" s="3">
        <f t="shared" si="48"/>
        <v>0</v>
      </c>
      <c r="D59" s="3">
        <f t="shared" si="49"/>
        <v>0</v>
      </c>
      <c r="E59" s="3">
        <f t="shared" si="50"/>
        <v>0</v>
      </c>
      <c r="F59" s="3">
        <f t="shared" si="51"/>
        <v>0</v>
      </c>
      <c r="G59" s="3">
        <f t="shared" si="52"/>
        <v>0</v>
      </c>
      <c r="H59" s="3">
        <f t="shared" si="53"/>
        <v>0</v>
      </c>
      <c r="I59" s="3">
        <f t="shared" si="54"/>
        <v>0</v>
      </c>
      <c r="J59" s="3">
        <f t="shared" si="55"/>
        <v>0</v>
      </c>
      <c r="K59" s="3">
        <f t="shared" si="56"/>
        <v>0</v>
      </c>
      <c r="L59" s="19">
        <f t="shared" si="57"/>
        <v>0</v>
      </c>
      <c r="M59" s="3">
        <f t="shared" si="58"/>
        <v>0</v>
      </c>
      <c r="N59" s="3">
        <f t="shared" si="59"/>
        <v>0</v>
      </c>
      <c r="O59" s="3">
        <f t="shared" si="60"/>
        <v>0</v>
      </c>
      <c r="P59" s="19">
        <f t="shared" si="61"/>
        <v>0</v>
      </c>
      <c r="Q59" s="2"/>
      <c r="R59" s="16"/>
      <c r="S59" s="16"/>
      <c r="T59" s="16"/>
      <c r="U59" s="16"/>
      <c r="V59" s="16"/>
      <c r="W59" s="16"/>
      <c r="X59" s="16"/>
      <c r="Y59" s="16"/>
      <c r="Z59" s="16"/>
      <c r="AA59" s="17"/>
      <c r="AB59" s="16"/>
      <c r="AC59" s="16"/>
      <c r="AD59" s="16"/>
      <c r="AE59" s="17"/>
    </row>
    <row r="60" spans="1:31" x14ac:dyDescent="0.3">
      <c r="A60" s="1">
        <v>2022</v>
      </c>
      <c r="B60" s="2" t="s">
        <v>24</v>
      </c>
      <c r="C60" s="3">
        <f t="shared" si="48"/>
        <v>0</v>
      </c>
      <c r="D60" s="3">
        <f t="shared" si="49"/>
        <v>0</v>
      </c>
      <c r="E60" s="3">
        <f t="shared" si="50"/>
        <v>0</v>
      </c>
      <c r="F60" s="3">
        <f t="shared" si="51"/>
        <v>0</v>
      </c>
      <c r="G60" s="3">
        <f t="shared" si="52"/>
        <v>0</v>
      </c>
      <c r="H60" s="3">
        <f t="shared" si="53"/>
        <v>0</v>
      </c>
      <c r="I60" s="3">
        <f t="shared" si="54"/>
        <v>0</v>
      </c>
      <c r="J60" s="3">
        <f t="shared" si="55"/>
        <v>0</v>
      </c>
      <c r="K60" s="3">
        <f t="shared" si="56"/>
        <v>0</v>
      </c>
      <c r="L60" s="19">
        <f t="shared" si="57"/>
        <v>0</v>
      </c>
      <c r="M60" s="3">
        <f t="shared" si="58"/>
        <v>0</v>
      </c>
      <c r="N60" s="3">
        <f t="shared" si="59"/>
        <v>0</v>
      </c>
      <c r="O60" s="3">
        <f t="shared" si="60"/>
        <v>0</v>
      </c>
      <c r="P60" s="19">
        <f t="shared" si="61"/>
        <v>0</v>
      </c>
      <c r="Q60" s="2"/>
      <c r="R60" s="16"/>
      <c r="S60" s="16"/>
      <c r="T60" s="16"/>
      <c r="U60" s="16"/>
      <c r="V60" s="16"/>
      <c r="W60" s="16"/>
      <c r="X60" s="16"/>
      <c r="Y60" s="16"/>
      <c r="Z60" s="16"/>
      <c r="AA60" s="17"/>
      <c r="AB60" s="16"/>
      <c r="AC60" s="16"/>
      <c r="AD60" s="16"/>
      <c r="AE60" s="17"/>
    </row>
    <row r="61" spans="1:31" x14ac:dyDescent="0.3">
      <c r="A61" s="1"/>
      <c r="B61" s="2" t="s">
        <v>55</v>
      </c>
      <c r="C61" s="3">
        <f>SUM(C49:C60)</f>
        <v>1490850.306224264</v>
      </c>
      <c r="D61" s="3">
        <f t="shared" ref="D61:P61" si="62">SUM(D49:D60)</f>
        <v>26.617768711921379</v>
      </c>
      <c r="E61" s="3">
        <f t="shared" si="62"/>
        <v>49935.574775009605</v>
      </c>
      <c r="F61" s="3">
        <f t="shared" si="62"/>
        <v>571649.48519338365</v>
      </c>
      <c r="G61" s="3">
        <f t="shared" si="62"/>
        <v>26426.627675974749</v>
      </c>
      <c r="H61" s="3">
        <f t="shared" si="62"/>
        <v>90862.070971339097</v>
      </c>
      <c r="I61" s="3">
        <f t="shared" si="62"/>
        <v>90438.249598991461</v>
      </c>
      <c r="J61" s="3">
        <f t="shared" si="62"/>
        <v>664.91012020203061</v>
      </c>
      <c r="K61" s="3">
        <f t="shared" si="62"/>
        <v>1320275.1098034498</v>
      </c>
      <c r="L61" s="19">
        <f t="shared" si="62"/>
        <v>2448662083.8753023</v>
      </c>
      <c r="M61" s="3">
        <f t="shared" si="62"/>
        <v>616374.91459641675</v>
      </c>
      <c r="N61" s="3">
        <f t="shared" si="62"/>
        <v>11873.255155486821</v>
      </c>
      <c r="O61" s="3">
        <f t="shared" si="62"/>
        <v>26234.405531733515</v>
      </c>
      <c r="P61" s="19">
        <f t="shared" si="62"/>
        <v>2467609686.7951474</v>
      </c>
      <c r="Q61" s="2"/>
      <c r="R61" s="14">
        <f>SUM(R49:R60)</f>
        <v>745.42515311213197</v>
      </c>
      <c r="S61" s="14">
        <f t="shared" ref="S61" si="63">SUM(S49:S60)</f>
        <v>1.3308884355960691E-2</v>
      </c>
      <c r="T61" s="14">
        <f t="shared" ref="T61" si="64">SUM(T49:T60)</f>
        <v>24.967787387504806</v>
      </c>
      <c r="U61" s="14">
        <f t="shared" ref="U61" si="65">SUM(U49:U60)</f>
        <v>285.82474259669181</v>
      </c>
      <c r="V61" s="14">
        <f t="shared" ref="V61" si="66">SUM(V49:V60)</f>
        <v>13.213313837987371</v>
      </c>
      <c r="W61" s="14">
        <f t="shared" ref="W61" si="67">SUM(W49:W60)</f>
        <v>45.43103548566954</v>
      </c>
      <c r="X61" s="14">
        <f t="shared" ref="X61" si="68">SUM(X49:X60)</f>
        <v>45.219124799495724</v>
      </c>
      <c r="Y61" s="14">
        <f t="shared" ref="Y61" si="69">SUM(Y49:Y60)</f>
        <v>0.33245506010101528</v>
      </c>
      <c r="Z61" s="14">
        <f t="shared" ref="Z61" si="70">SUM(Z49:Z60)</f>
        <v>660.13755490172491</v>
      </c>
      <c r="AA61" s="3">
        <f t="shared" ref="AA61" si="71">SUM(AA49:AA60)</f>
        <v>1224331.0419376511</v>
      </c>
      <c r="AB61" s="14">
        <f t="shared" ref="AB61" si="72">SUM(AB49:AB60)</f>
        <v>308.18745729820836</v>
      </c>
      <c r="AC61" s="14">
        <f t="shared" ref="AC61" si="73">SUM(AC49:AC60)</f>
        <v>5.9366275777434101</v>
      </c>
      <c r="AD61" s="14">
        <f>SUM(AD49:AD60)</f>
        <v>13.117202765866756</v>
      </c>
      <c r="AE61" s="3">
        <f t="shared" ref="AE61" si="74">SUM(AE49:AE60)</f>
        <v>1233804.8433975736</v>
      </c>
    </row>
    <row r="62" spans="1:31" s="2" customFormat="1" x14ac:dyDescent="0.3">
      <c r="A62" s="1"/>
      <c r="C62" s="3"/>
      <c r="D62" s="3"/>
      <c r="E62" s="3"/>
      <c r="F62" s="3"/>
      <c r="G62" s="3"/>
      <c r="H62" s="3"/>
      <c r="I62" s="3"/>
      <c r="J62" s="3"/>
      <c r="K62" s="3"/>
      <c r="L62" s="19"/>
      <c r="M62" s="3"/>
      <c r="N62" s="3"/>
      <c r="O62" s="3"/>
      <c r="P62" s="19"/>
      <c r="R62" s="14"/>
      <c r="S62" s="14"/>
      <c r="T62" s="14"/>
      <c r="U62" s="14"/>
      <c r="V62" s="14"/>
      <c r="W62" s="14"/>
      <c r="X62" s="14"/>
      <c r="Y62" s="14"/>
      <c r="Z62" s="14"/>
      <c r="AA62" s="3"/>
      <c r="AB62" s="14"/>
      <c r="AC62" s="14"/>
      <c r="AD62" s="14"/>
      <c r="AE62" s="3"/>
    </row>
    <row r="63" spans="1:31" x14ac:dyDescent="0.3">
      <c r="L63" s="19"/>
      <c r="P63" s="19"/>
      <c r="R63" s="14"/>
      <c r="S63" s="14"/>
      <c r="T63" s="14"/>
      <c r="U63" s="14"/>
      <c r="V63" s="14"/>
      <c r="W63" s="14"/>
      <c r="X63" s="14"/>
      <c r="Y63" s="14"/>
      <c r="Z63" s="14"/>
      <c r="AA63" s="3"/>
      <c r="AB63" s="14"/>
      <c r="AC63" s="14"/>
      <c r="AD63" s="14"/>
      <c r="AE63" s="3"/>
    </row>
    <row r="64" spans="1:31" x14ac:dyDescent="0.3">
      <c r="A64" s="2"/>
      <c r="P64" s="19"/>
      <c r="AE64" s="2"/>
    </row>
    <row r="65" spans="16:31" x14ac:dyDescent="0.3">
      <c r="P65" s="19"/>
      <c r="AE65" s="2"/>
    </row>
    <row r="66" spans="16:31" x14ac:dyDescent="0.3">
      <c r="AE66" s="2"/>
    </row>
    <row r="67" spans="16:31" x14ac:dyDescent="0.3">
      <c r="AE67" s="2"/>
    </row>
    <row r="68" spans="16:31" x14ac:dyDescent="0.3">
      <c r="AE68" s="2"/>
    </row>
    <row r="69" spans="16:31" x14ac:dyDescent="0.3">
      <c r="AE69" s="2"/>
    </row>
    <row r="70" spans="16:31" x14ac:dyDescent="0.3">
      <c r="AE70" s="2"/>
    </row>
    <row r="71" spans="16:31" x14ac:dyDescent="0.3">
      <c r="AE71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A1:AE44"/>
  <sheetViews>
    <sheetView showGridLines="0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5" sqref="A5"/>
    </sheetView>
  </sheetViews>
  <sheetFormatPr defaultRowHeight="14.4" x14ac:dyDescent="0.3"/>
  <cols>
    <col min="1" max="1" width="1.6640625" style="2" customWidth="1"/>
    <col min="4" max="4" width="10.5546875" style="2" customWidth="1"/>
    <col min="5" max="17" width="11.6640625" customWidth="1"/>
    <col min="18" max="26" width="13.33203125" customWidth="1"/>
    <col min="27" max="27" width="16" bestFit="1" customWidth="1"/>
    <col min="28" max="31" width="13.33203125" customWidth="1"/>
    <col min="32" max="33" width="11.6640625" customWidth="1"/>
  </cols>
  <sheetData>
    <row r="1" spans="2:31" x14ac:dyDescent="0.3">
      <c r="B1" s="8" t="s">
        <v>42</v>
      </c>
    </row>
    <row r="2" spans="2:31" s="2" customFormat="1" x14ac:dyDescent="0.3">
      <c r="B2" s="8" t="s">
        <v>43</v>
      </c>
    </row>
    <row r="3" spans="2:31" s="2" customFormat="1" x14ac:dyDescent="0.3"/>
    <row r="4" spans="2:31" s="2" customFormat="1" x14ac:dyDescent="0.3"/>
    <row r="5" spans="2:31" s="2" customFormat="1" x14ac:dyDescent="0.3">
      <c r="D5" s="11" t="s">
        <v>2</v>
      </c>
      <c r="E5" s="11" t="s">
        <v>3</v>
      </c>
      <c r="F5" s="11" t="s">
        <v>4</v>
      </c>
      <c r="G5" s="11" t="s">
        <v>44</v>
      </c>
      <c r="H5" s="11" t="s">
        <v>45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46</v>
      </c>
      <c r="Q5" s="11" t="s">
        <v>12</v>
      </c>
      <c r="R5" s="26" t="s">
        <v>2</v>
      </c>
      <c r="S5" s="26" t="s">
        <v>3</v>
      </c>
      <c r="T5" s="26" t="s">
        <v>4</v>
      </c>
      <c r="U5" s="26" t="s">
        <v>44</v>
      </c>
      <c r="V5" s="26" t="s">
        <v>45</v>
      </c>
      <c r="W5" s="26" t="s">
        <v>5</v>
      </c>
      <c r="X5" s="26" t="s">
        <v>6</v>
      </c>
      <c r="Y5" s="26" t="s">
        <v>7</v>
      </c>
      <c r="Z5" s="26" t="s">
        <v>8</v>
      </c>
      <c r="AA5" s="26" t="s">
        <v>9</v>
      </c>
      <c r="AB5" s="26" t="s">
        <v>10</v>
      </c>
      <c r="AC5" s="26" t="s">
        <v>11</v>
      </c>
      <c r="AD5" s="26" t="s">
        <v>46</v>
      </c>
      <c r="AE5" s="26" t="s">
        <v>12</v>
      </c>
    </row>
    <row r="6" spans="2:31" ht="43.2" x14ac:dyDescent="0.3">
      <c r="B6" s="4" t="s">
        <v>0</v>
      </c>
      <c r="C6" s="4" t="s">
        <v>1</v>
      </c>
      <c r="D6" s="10" t="s">
        <v>47</v>
      </c>
      <c r="E6" s="10" t="s">
        <v>47</v>
      </c>
      <c r="F6" s="10" t="s">
        <v>47</v>
      </c>
      <c r="G6" s="10" t="s">
        <v>47</v>
      </c>
      <c r="H6" s="10" t="s">
        <v>47</v>
      </c>
      <c r="I6" s="10" t="s">
        <v>47</v>
      </c>
      <c r="J6" s="10" t="s">
        <v>47</v>
      </c>
      <c r="K6" s="10" t="s">
        <v>47</v>
      </c>
      <c r="L6" s="10" t="s">
        <v>47</v>
      </c>
      <c r="M6" s="10" t="s">
        <v>47</v>
      </c>
      <c r="N6" s="10" t="s">
        <v>47</v>
      </c>
      <c r="O6" s="10" t="s">
        <v>47</v>
      </c>
      <c r="P6" s="10" t="s">
        <v>47</v>
      </c>
      <c r="Q6" s="10" t="s">
        <v>47</v>
      </c>
      <c r="R6" s="27" t="s">
        <v>48</v>
      </c>
      <c r="S6" s="27" t="s">
        <v>48</v>
      </c>
      <c r="T6" s="27" t="s">
        <v>48</v>
      </c>
      <c r="U6" s="27" t="s">
        <v>48</v>
      </c>
      <c r="V6" s="27" t="s">
        <v>48</v>
      </c>
      <c r="W6" s="27" t="s">
        <v>48</v>
      </c>
      <c r="X6" s="27" t="s">
        <v>48</v>
      </c>
      <c r="Y6" s="27" t="s">
        <v>48</v>
      </c>
      <c r="Z6" s="27" t="s">
        <v>48</v>
      </c>
      <c r="AA6" s="27" t="s">
        <v>48</v>
      </c>
      <c r="AB6" s="27" t="s">
        <v>48</v>
      </c>
      <c r="AC6" s="27" t="s">
        <v>48</v>
      </c>
      <c r="AD6" s="27" t="s">
        <v>48</v>
      </c>
      <c r="AE6" s="27" t="s">
        <v>48</v>
      </c>
    </row>
    <row r="7" spans="2:31" x14ac:dyDescent="0.3">
      <c r="B7" s="4">
        <v>2020</v>
      </c>
      <c r="C7" s="4" t="s">
        <v>13</v>
      </c>
      <c r="D7" s="9">
        <f>+'Monthly Data 2020_2021_2022'!R9</f>
        <v>3.6649999999999999E-3</v>
      </c>
      <c r="E7" s="9">
        <f>+'Monthly Data 2020_2021_2022'!S9</f>
        <v>0</v>
      </c>
      <c r="F7" s="9">
        <f>+'Monthly Data 2020_2021_2022'!T9</f>
        <v>0</v>
      </c>
      <c r="G7" s="9">
        <f>+'Monthly Data 2020_2021_2022'!U9</f>
        <v>3.735E-3</v>
      </c>
      <c r="H7" s="9">
        <f>+'Monthly Data 2020_2021_2022'!V9</f>
        <v>1.15E-4</v>
      </c>
      <c r="I7" s="9">
        <f>+'Monthly Data 2020_2021_2022'!W9</f>
        <v>1.1000000000000002E-4</v>
      </c>
      <c r="J7" s="9">
        <f>+'Monthly Data 2020_2021_2022'!X9</f>
        <v>1.05E-4</v>
      </c>
      <c r="K7" s="9">
        <f>+'Monthly Data 2020_2021_2022'!Y9</f>
        <v>5.0000000000000004E-6</v>
      </c>
      <c r="L7" s="9">
        <f>+'Monthly Data 2020_2021_2022'!Z9</f>
        <v>1.05E-4</v>
      </c>
      <c r="M7" s="22">
        <f>+'Monthly Data 2020_2021_2022'!AA9</f>
        <v>0.69189500000000015</v>
      </c>
      <c r="N7" s="9">
        <f>+'Monthly Data 2020_2021_2022'!AB9</f>
        <v>5.5500000000000005E-4</v>
      </c>
      <c r="O7" s="9">
        <f>+'Monthly Data 2020_2021_2022'!AC9</f>
        <v>5.0000000000000004E-6</v>
      </c>
      <c r="P7" s="9">
        <f>+'Monthly Data 2020_2021_2022'!AD9</f>
        <v>9.1666666666666857E-5</v>
      </c>
      <c r="Q7" s="22">
        <f>+'Monthly Data 2020_2021_2022'!AE9</f>
        <v>0.70726000000000011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2:31" x14ac:dyDescent="0.3">
      <c r="B8" s="4">
        <v>2020</v>
      </c>
      <c r="C8" s="4" t="s">
        <v>14</v>
      </c>
      <c r="D8" s="9">
        <f>+'Monthly Data 2020_2021_2022'!R10</f>
        <v>1.8894999999999999E-2</v>
      </c>
      <c r="E8" s="9">
        <f>+'Monthly Data 2020_2021_2022'!S10</f>
        <v>0</v>
      </c>
      <c r="F8" s="9">
        <f>+'Monthly Data 2020_2021_2022'!T10</f>
        <v>0</v>
      </c>
      <c r="G8" s="9">
        <f>+'Monthly Data 2020_2021_2022'!U10</f>
        <v>6.3149999999999994E-3</v>
      </c>
      <c r="H8" s="9">
        <f>+'Monthly Data 2020_2021_2022'!V10</f>
        <v>1.3000000000000002E-4</v>
      </c>
      <c r="I8" s="9">
        <f>+'Monthly Data 2020_2021_2022'!W10</f>
        <v>1.2E-4</v>
      </c>
      <c r="J8" s="9">
        <f>+'Monthly Data 2020_2021_2022'!X10</f>
        <v>1.2E-4</v>
      </c>
      <c r="K8" s="9">
        <f>+'Monthly Data 2020_2021_2022'!Y10</f>
        <v>0</v>
      </c>
      <c r="L8" s="9">
        <f>+'Monthly Data 2020_2021_2022'!Z10</f>
        <v>3.8500000000000003E-4</v>
      </c>
      <c r="M8" s="22">
        <f>+'Monthly Data 2020_2021_2022'!AA10</f>
        <v>0.92206500000000002</v>
      </c>
      <c r="N8" s="9">
        <f>+'Monthly Data 2020_2021_2022'!AB10</f>
        <v>3.5999999999999995E-3</v>
      </c>
      <c r="O8" s="9">
        <f>+'Monthly Data 2020_2021_2022'!AC10</f>
        <v>0</v>
      </c>
      <c r="P8" s="9">
        <f>+'Monthly Data 2020_2021_2022'!AD10</f>
        <v>9.1666666666666857E-5</v>
      </c>
      <c r="Q8" s="22">
        <f>+'Monthly Data 2020_2021_2022'!AE10</f>
        <v>1.012065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2:31" x14ac:dyDescent="0.3">
      <c r="B9" s="4">
        <v>2020</v>
      </c>
      <c r="C9" s="4" t="s">
        <v>15</v>
      </c>
      <c r="D9" s="9">
        <f>+'Monthly Data 2020_2021_2022'!R11</f>
        <v>2.019E-2</v>
      </c>
      <c r="E9" s="9">
        <f>+'Monthly Data 2020_2021_2022'!S11</f>
        <v>0</v>
      </c>
      <c r="F9" s="9">
        <f>+'Monthly Data 2020_2021_2022'!T11</f>
        <v>0</v>
      </c>
      <c r="G9" s="9">
        <f>+'Monthly Data 2020_2021_2022'!U11</f>
        <v>6.7549999999999997E-3</v>
      </c>
      <c r="H9" s="9">
        <f>+'Monthly Data 2020_2021_2022'!V11</f>
        <v>1.3999999999999999E-4</v>
      </c>
      <c r="I9" s="9">
        <f>+'Monthly Data 2020_2021_2022'!W11</f>
        <v>1.3999999999999999E-4</v>
      </c>
      <c r="J9" s="9">
        <f>+'Monthly Data 2020_2021_2022'!X11</f>
        <v>1.3000000000000002E-4</v>
      </c>
      <c r="K9" s="9">
        <f>+'Monthly Data 2020_2021_2022'!Y11</f>
        <v>0</v>
      </c>
      <c r="L9" s="9">
        <f>+'Monthly Data 2020_2021_2022'!Z11</f>
        <v>4.0500000000000003E-4</v>
      </c>
      <c r="M9" s="22">
        <f>+'Monthly Data 2020_2021_2022'!AA11</f>
        <v>0.98565999999999998</v>
      </c>
      <c r="N9" s="9">
        <f>+'Monthly Data 2020_2021_2022'!AB11</f>
        <v>3.8499999999999997E-3</v>
      </c>
      <c r="O9" s="9">
        <f>+'Monthly Data 2020_2021_2022'!AC11</f>
        <v>0</v>
      </c>
      <c r="P9" s="9">
        <f>+'Monthly Data 2020_2021_2022'!AD11</f>
        <v>9.1666666666666857E-5</v>
      </c>
      <c r="Q9" s="22">
        <f>+'Monthly Data 2020_2021_2022'!AE11</f>
        <v>1.0819099999999999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2:31" x14ac:dyDescent="0.3">
      <c r="B10" s="4">
        <v>2020</v>
      </c>
      <c r="C10" s="4" t="s">
        <v>16</v>
      </c>
      <c r="D10" s="9">
        <f>+'Monthly Data 2020_2021_2022'!R12</f>
        <v>1.0064999999999999E-2</v>
      </c>
      <c r="E10" s="9">
        <f>+'Monthly Data 2020_2021_2022'!S12</f>
        <v>0</v>
      </c>
      <c r="F10" s="9">
        <f>+'Monthly Data 2020_2021_2022'!T12</f>
        <v>0</v>
      </c>
      <c r="G10" s="9">
        <f>+'Monthly Data 2020_2021_2022'!U12</f>
        <v>3.3500000000000001E-3</v>
      </c>
      <c r="H10" s="9">
        <f>+'Monthly Data 2020_2021_2022'!V12</f>
        <v>6.4999999999999994E-5</v>
      </c>
      <c r="I10" s="9">
        <f>+'Monthly Data 2020_2021_2022'!W12</f>
        <v>6.0000000000000002E-5</v>
      </c>
      <c r="J10" s="9">
        <f>+'Monthly Data 2020_2021_2022'!X12</f>
        <v>6.0000000000000002E-5</v>
      </c>
      <c r="K10" s="9">
        <f>+'Monthly Data 2020_2021_2022'!Y12</f>
        <v>0</v>
      </c>
      <c r="L10" s="9">
        <f>+'Monthly Data 2020_2021_2022'!Z12</f>
        <v>1.95E-4</v>
      </c>
      <c r="M10" s="22">
        <f>+'Monthly Data 2020_2021_2022'!AA12</f>
        <v>0.44852500000000001</v>
      </c>
      <c r="N10" s="9">
        <f>+'Monthly Data 2020_2021_2022'!AB12</f>
        <v>1.8500000000000001E-3</v>
      </c>
      <c r="O10" s="9">
        <f>+'Monthly Data 2020_2021_2022'!AC12</f>
        <v>0</v>
      </c>
      <c r="P10" s="9">
        <f>+'Monthly Data 2020_2021_2022'!AD12</f>
        <v>9.1666666666666857E-5</v>
      </c>
      <c r="Q10" s="22">
        <f>+'Monthly Data 2020_2021_2022'!AE12</f>
        <v>0.49477500000000002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31" x14ac:dyDescent="0.3">
      <c r="B11" s="4">
        <v>2020</v>
      </c>
      <c r="C11" s="4" t="s">
        <v>17</v>
      </c>
      <c r="D11" s="9">
        <f>+'Monthly Data 2020_2021_2022'!R13</f>
        <v>3.8700000000000002E-3</v>
      </c>
      <c r="E11" s="9">
        <f>+'Monthly Data 2020_2021_2022'!S13</f>
        <v>0</v>
      </c>
      <c r="F11" s="9">
        <f>+'Monthly Data 2020_2021_2022'!T13</f>
        <v>0</v>
      </c>
      <c r="G11" s="9">
        <f>+'Monthly Data 2020_2021_2022'!U13</f>
        <v>1.2749999999999999E-3</v>
      </c>
      <c r="H11" s="9">
        <f>+'Monthly Data 2020_2021_2022'!V13</f>
        <v>1.0000000000000001E-5</v>
      </c>
      <c r="I11" s="9">
        <f>+'Monthly Data 2020_2021_2022'!W13</f>
        <v>1.0000000000000001E-5</v>
      </c>
      <c r="J11" s="9">
        <f>+'Monthly Data 2020_2021_2022'!X13</f>
        <v>1.0000000000000001E-5</v>
      </c>
      <c r="K11" s="9">
        <f>+'Monthly Data 2020_2021_2022'!Y13</f>
        <v>0</v>
      </c>
      <c r="L11" s="9">
        <f>+'Monthly Data 2020_2021_2022'!Z13</f>
        <v>7.5000000000000007E-5</v>
      </c>
      <c r="M11" s="22">
        <f>+'Monthly Data 2020_2021_2022'!AA13</f>
        <v>0.115345</v>
      </c>
      <c r="N11" s="9">
        <f>+'Monthly Data 2020_2021_2022'!AB13</f>
        <v>6.2E-4</v>
      </c>
      <c r="O11" s="9">
        <f>+'Monthly Data 2020_2021_2022'!AC13</f>
        <v>0</v>
      </c>
      <c r="P11" s="9">
        <f>+'Monthly Data 2020_2021_2022'!AD13</f>
        <v>9.1666666666666857E-5</v>
      </c>
      <c r="Q11" s="22">
        <f>+'Monthly Data 2020_2021_2022'!AE13</f>
        <v>0.13084499999999999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2:31" x14ac:dyDescent="0.3">
      <c r="B12" s="4">
        <v>2020</v>
      </c>
      <c r="C12" s="4" t="s">
        <v>18</v>
      </c>
      <c r="D12" s="9">
        <f>+'Monthly Data 2020_2021_2022'!R14</f>
        <v>4.9250000000000006E-3</v>
      </c>
      <c r="E12" s="9">
        <f>+'Monthly Data 2020_2021_2022'!S14</f>
        <v>0</v>
      </c>
      <c r="F12" s="9">
        <f>+'Monthly Data 2020_2021_2022'!T14</f>
        <v>0</v>
      </c>
      <c r="G12" s="9">
        <f>+'Monthly Data 2020_2021_2022'!U14</f>
        <v>1.905E-3</v>
      </c>
      <c r="H12" s="9">
        <f>+'Monthly Data 2020_2021_2022'!V14</f>
        <v>5.9999999999999995E-5</v>
      </c>
      <c r="I12" s="9">
        <f>+'Monthly Data 2020_2021_2022'!W14</f>
        <v>5.9999999999999995E-5</v>
      </c>
      <c r="J12" s="9">
        <f>+'Monthly Data 2020_2021_2022'!X14</f>
        <v>5.9999999999999995E-5</v>
      </c>
      <c r="K12" s="9">
        <f>+'Monthly Data 2020_2021_2022'!Y14</f>
        <v>0</v>
      </c>
      <c r="L12" s="9">
        <f>+'Monthly Data 2020_2021_2022'!Z14</f>
        <v>1.5500000000000003E-4</v>
      </c>
      <c r="M12" s="22">
        <f>+'Monthly Data 2020_2021_2022'!AA14</f>
        <v>0.5261849999999999</v>
      </c>
      <c r="N12" s="9">
        <f>+'Monthly Data 2020_2021_2022'!AB14</f>
        <v>1.2650000000000001E-3</v>
      </c>
      <c r="O12" s="9">
        <f>+'Monthly Data 2020_2021_2022'!AC14</f>
        <v>0</v>
      </c>
      <c r="P12" s="9">
        <f>+'Monthly Data 2020_2021_2022'!AD14</f>
        <v>9.1666666666666857E-5</v>
      </c>
      <c r="Q12" s="22">
        <f>+'Monthly Data 2020_2021_2022'!AE14</f>
        <v>0.55780999999999992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31" x14ac:dyDescent="0.3">
      <c r="B13" s="4">
        <v>2020</v>
      </c>
      <c r="C13" s="4" t="s">
        <v>19</v>
      </c>
      <c r="D13" s="9">
        <f>+'Monthly Data 2020_2021_2022'!R15</f>
        <v>8.7649999999999985E-3</v>
      </c>
      <c r="E13" s="9">
        <f>+'Monthly Data 2020_2021_2022'!S15</f>
        <v>0</v>
      </c>
      <c r="F13" s="9">
        <f>+'Monthly Data 2020_2021_2022'!T15</f>
        <v>0</v>
      </c>
      <c r="G13" s="9">
        <f>+'Monthly Data 2020_2021_2022'!U15</f>
        <v>4.3549999999999995E-3</v>
      </c>
      <c r="H13" s="9">
        <f>+'Monthly Data 2020_2021_2022'!V15</f>
        <v>7.4999999999999993E-5</v>
      </c>
      <c r="I13" s="9">
        <f>+'Monthly Data 2020_2021_2022'!W15</f>
        <v>7.0000000000000007E-5</v>
      </c>
      <c r="J13" s="9">
        <f>+'Monthly Data 2020_2021_2022'!X15</f>
        <v>7.0000000000000007E-5</v>
      </c>
      <c r="K13" s="9">
        <f>+'Monthly Data 2020_2021_2022'!Y15</f>
        <v>5.0000000000000004E-6</v>
      </c>
      <c r="L13" s="9">
        <f>+'Monthly Data 2020_2021_2022'!Z15</f>
        <v>1.8000000000000004E-4</v>
      </c>
      <c r="M13" s="22">
        <f>+'Monthly Data 2020_2021_2022'!AA15</f>
        <v>0.62380499999999994</v>
      </c>
      <c r="N13" s="9">
        <f>+'Monthly Data 2020_2021_2022'!AB15</f>
        <v>1.4550000000000001E-3</v>
      </c>
      <c r="O13" s="9">
        <f>+'Monthly Data 2020_2021_2022'!AC15</f>
        <v>5.0000000000000004E-6</v>
      </c>
      <c r="P13" s="9">
        <f>+'Monthly Data 2020_2021_2022'!AD15</f>
        <v>9.1666666666666857E-5</v>
      </c>
      <c r="Q13" s="22">
        <f>+'Monthly Data 2020_2021_2022'!AE15</f>
        <v>0.66166999999999998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2:31" x14ac:dyDescent="0.3">
      <c r="B14" s="4">
        <v>2020</v>
      </c>
      <c r="C14" s="4" t="s">
        <v>20</v>
      </c>
      <c r="D14" s="9">
        <f>+'Monthly Data 2020_2021_2022'!R16</f>
        <v>1.1220000000000001E-2</v>
      </c>
      <c r="E14" s="9">
        <f>+'Monthly Data 2020_2021_2022'!S16</f>
        <v>0</v>
      </c>
      <c r="F14" s="9">
        <f>+'Monthly Data 2020_2021_2022'!T16</f>
        <v>0</v>
      </c>
      <c r="G14" s="9">
        <f>+'Monthly Data 2020_2021_2022'!U16</f>
        <v>5.7549999999999997E-3</v>
      </c>
      <c r="H14" s="9">
        <f>+'Monthly Data 2020_2021_2022'!V16</f>
        <v>1.4500000000000003E-4</v>
      </c>
      <c r="I14" s="9">
        <f>+'Monthly Data 2020_2021_2022'!W16</f>
        <v>1.4000000000000001E-4</v>
      </c>
      <c r="J14" s="9">
        <f>+'Monthly Data 2020_2021_2022'!X16</f>
        <v>1.3000000000000002E-4</v>
      </c>
      <c r="K14" s="9">
        <f>+'Monthly Data 2020_2021_2022'!Y16</f>
        <v>5.0000000000000004E-6</v>
      </c>
      <c r="L14" s="9">
        <f>+'Monthly Data 2020_2021_2022'!Z16</f>
        <v>2.6499999999999999E-4</v>
      </c>
      <c r="M14" s="22">
        <f>+'Monthly Data 2020_2021_2022'!AA16</f>
        <v>0.78998999999999997</v>
      </c>
      <c r="N14" s="9">
        <f>+'Monthly Data 2020_2021_2022'!AB16</f>
        <v>1.81E-3</v>
      </c>
      <c r="O14" s="9">
        <f>+'Monthly Data 2020_2021_2022'!AC16</f>
        <v>5.0000000000000004E-6</v>
      </c>
      <c r="P14" s="9">
        <f>+'Monthly Data 2020_2021_2022'!AD16</f>
        <v>9.1666666666666857E-5</v>
      </c>
      <c r="Q14" s="22">
        <f>+'Monthly Data 2020_2021_2022'!AE16</f>
        <v>0.83672999999999997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2:31" x14ac:dyDescent="0.3">
      <c r="B15" s="4">
        <v>2020</v>
      </c>
      <c r="C15" s="4" t="s">
        <v>21</v>
      </c>
      <c r="D15" s="9">
        <f>+'Monthly Data 2020_2021_2022'!R17</f>
        <v>0.25714499999999996</v>
      </c>
      <c r="E15" s="9">
        <f>+'Monthly Data 2020_2021_2022'!S17</f>
        <v>0</v>
      </c>
      <c r="F15" s="9">
        <f>+'Monthly Data 2020_2021_2022'!T17</f>
        <v>0</v>
      </c>
      <c r="G15" s="9">
        <f>+'Monthly Data 2020_2021_2022'!U17</f>
        <v>0.20132</v>
      </c>
      <c r="H15" s="9">
        <f>+'Monthly Data 2020_2021_2022'!V17</f>
        <v>9.9699999999999997E-3</v>
      </c>
      <c r="I15" s="9">
        <f>+'Monthly Data 2020_2021_2022'!W17</f>
        <v>9.5750000000000019E-3</v>
      </c>
      <c r="J15" s="9">
        <f>+'Monthly Data 2020_2021_2022'!X17</f>
        <v>8.9849999999999999E-3</v>
      </c>
      <c r="K15" s="9">
        <f>+'Monthly Data 2020_2021_2022'!Y17</f>
        <v>1.8599999999999999E-3</v>
      </c>
      <c r="L15" s="9">
        <f>+'Monthly Data 2020_2021_2022'!Z17</f>
        <v>0.10084499999999999</v>
      </c>
      <c r="M15" s="22">
        <f>+'Monthly Data 2020_2021_2022'!AA17</f>
        <v>182.51738500000002</v>
      </c>
      <c r="N15" s="9">
        <f>+'Monthly Data 2020_2021_2022'!AB17</f>
        <v>9.665E-3</v>
      </c>
      <c r="O15" s="9">
        <f>+'Monthly Data 2020_2021_2022'!AC17</f>
        <v>1.4750000000000002E-3</v>
      </c>
      <c r="P15" s="9">
        <f>+'Monthly Data 2020_2021_2022'!AD17</f>
        <v>9.1666666666666857E-5</v>
      </c>
      <c r="Q15" s="22">
        <f>+'Monthly Data 2020_2021_2022'!AE17</f>
        <v>183.19855999999999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x14ac:dyDescent="0.3">
      <c r="B16" s="4">
        <v>2020</v>
      </c>
      <c r="C16" s="4" t="s">
        <v>22</v>
      </c>
      <c r="D16" s="9">
        <f>+'Monthly Data 2020_2021_2022'!R18</f>
        <v>0.21361000000000002</v>
      </c>
      <c r="E16" s="9">
        <f>+'Monthly Data 2020_2021_2022'!S18</f>
        <v>0</v>
      </c>
      <c r="F16" s="9">
        <f>+'Monthly Data 2020_2021_2022'!T18</f>
        <v>0</v>
      </c>
      <c r="G16" s="9">
        <f>+'Monthly Data 2020_2021_2022'!U18</f>
        <v>0.16941500000000001</v>
      </c>
      <c r="H16" s="9">
        <f>+'Monthly Data 2020_2021_2022'!V18</f>
        <v>8.4499999999999992E-3</v>
      </c>
      <c r="I16" s="9">
        <f>+'Monthly Data 2020_2021_2022'!W18</f>
        <v>8.1150000000000007E-3</v>
      </c>
      <c r="J16" s="9">
        <f>+'Monthly Data 2020_2021_2022'!X18</f>
        <v>7.6050000000000006E-3</v>
      </c>
      <c r="K16" s="9">
        <f>+'Monthly Data 2020_2021_2022'!Y18</f>
        <v>1.57E-3</v>
      </c>
      <c r="L16" s="9">
        <f>+'Monthly Data 2020_2021_2022'!Z18</f>
        <v>8.5080000000000003E-2</v>
      </c>
      <c r="M16" s="22">
        <f>+'Monthly Data 2020_2021_2022'!AA18</f>
        <v>154.32917</v>
      </c>
      <c r="N16" s="9">
        <f>+'Monthly Data 2020_2021_2022'!AB18</f>
        <v>7.1999999999999998E-3</v>
      </c>
      <c r="O16" s="9">
        <f>+'Monthly Data 2020_2021_2022'!AC18</f>
        <v>1.25E-3</v>
      </c>
      <c r="P16" s="9">
        <f>+'Monthly Data 2020_2021_2022'!AD18</f>
        <v>9.1666666666666857E-5</v>
      </c>
      <c r="Q16" s="22">
        <f>+'Monthly Data 2020_2021_2022'!AE18</f>
        <v>154.88167000000001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x14ac:dyDescent="0.3">
      <c r="B17" s="4">
        <v>2020</v>
      </c>
      <c r="C17" s="4" t="s">
        <v>23</v>
      </c>
      <c r="D17" s="9">
        <f>+'Monthly Data 2020_2021_2022'!R19</f>
        <v>0.143065</v>
      </c>
      <c r="E17" s="9">
        <f>+'Monthly Data 2020_2021_2022'!S19</f>
        <v>0</v>
      </c>
      <c r="F17" s="9">
        <f>+'Monthly Data 2020_2021_2022'!T19</f>
        <v>0</v>
      </c>
      <c r="G17" s="9">
        <f>+'Monthly Data 2020_2021_2022'!U19</f>
        <v>0.11395000000000001</v>
      </c>
      <c r="H17" s="9">
        <f>+'Monthly Data 2020_2021_2022'!V19</f>
        <v>5.4400000000000004E-3</v>
      </c>
      <c r="I17" s="9">
        <f>+'Monthly Data 2020_2021_2022'!W19</f>
        <v>5.2299999999999994E-3</v>
      </c>
      <c r="J17" s="9">
        <f>+'Monthly Data 2020_2021_2022'!X19</f>
        <v>4.9100000000000003E-3</v>
      </c>
      <c r="K17" s="9">
        <f>+'Monthly Data 2020_2021_2022'!Y19</f>
        <v>9.8499999999999998E-4</v>
      </c>
      <c r="L17" s="9">
        <f>+'Monthly Data 2020_2021_2022'!Z19</f>
        <v>5.2670000000000008E-2</v>
      </c>
      <c r="M17" s="22">
        <f>+'Monthly Data 2020_2021_2022'!AA19</f>
        <v>97.081849999999989</v>
      </c>
      <c r="N17" s="9">
        <f>+'Monthly Data 2020_2021_2022'!AB19</f>
        <v>6.9749999999999986E-3</v>
      </c>
      <c r="O17" s="9">
        <f>+'Monthly Data 2020_2021_2022'!AC19</f>
        <v>7.7499999999999986E-4</v>
      </c>
      <c r="P17" s="9">
        <f>+'Monthly Data 2020_2021_2022'!AD19</f>
        <v>9.1666666666666857E-5</v>
      </c>
      <c r="Q17" s="22">
        <f>+'Monthly Data 2020_2021_2022'!AE19</f>
        <v>97.487174999999993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25"/>
    </row>
    <row r="18" spans="2:31" x14ac:dyDescent="0.3">
      <c r="B18" s="4">
        <v>2020</v>
      </c>
      <c r="C18" s="4" t="s">
        <v>24</v>
      </c>
      <c r="D18" s="9">
        <f>+'Monthly Data 2020_2021_2022'!R20</f>
        <v>0.14614000000000002</v>
      </c>
      <c r="E18" s="9">
        <f>+'Monthly Data 2020_2021_2022'!S20</f>
        <v>0</v>
      </c>
      <c r="F18" s="9">
        <f>+'Monthly Data 2020_2021_2022'!T20</f>
        <v>0</v>
      </c>
      <c r="G18" s="9">
        <f>+'Monthly Data 2020_2021_2022'!U20</f>
        <v>0.11773</v>
      </c>
      <c r="H18" s="9">
        <f>+'Monthly Data 2020_2021_2022'!V20</f>
        <v>5.6799999999999993E-3</v>
      </c>
      <c r="I18" s="9">
        <f>+'Monthly Data 2020_2021_2022'!W20</f>
        <v>5.4499999999999991E-3</v>
      </c>
      <c r="J18" s="9">
        <f>+'Monthly Data 2020_2021_2022'!X20</f>
        <v>5.1150000000000006E-3</v>
      </c>
      <c r="K18" s="9">
        <f>+'Monthly Data 2020_2021_2022'!Y20</f>
        <v>1.0249999999999999E-3</v>
      </c>
      <c r="L18" s="9">
        <f>+'Monthly Data 2020_2021_2022'!Z20</f>
        <v>5.5104999999999994E-2</v>
      </c>
      <c r="M18" s="22">
        <f>+'Monthly Data 2020_2021_2022'!AA20</f>
        <v>101.394295</v>
      </c>
      <c r="N18" s="9">
        <f>+'Monthly Data 2020_2021_2022'!AB20</f>
        <v>6.7399999999999995E-3</v>
      </c>
      <c r="O18" s="9">
        <f>+'Monthly Data 2020_2021_2022'!AC20</f>
        <v>8.1500000000000008E-4</v>
      </c>
      <c r="P18" s="9">
        <f>+'Monthly Data 2020_2021_2022'!AD20</f>
        <v>9.1666666666666857E-5</v>
      </c>
      <c r="Q18" s="22">
        <f>+'Monthly Data 2020_2021_2022'!AE20</f>
        <v>101.80566499999999</v>
      </c>
      <c r="R18" s="12">
        <f t="shared" ref="R18:AE18" si="0">SUM(D7:D18)</f>
        <v>0.84155499999999994</v>
      </c>
      <c r="S18" s="12">
        <f t="shared" si="0"/>
        <v>0</v>
      </c>
      <c r="T18" s="12">
        <f t="shared" si="0"/>
        <v>0</v>
      </c>
      <c r="U18" s="12">
        <f t="shared" si="0"/>
        <v>0.63585999999999998</v>
      </c>
      <c r="V18" s="12">
        <f t="shared" si="0"/>
        <v>3.0279999999999994E-2</v>
      </c>
      <c r="W18" s="12">
        <f t="shared" si="0"/>
        <v>2.9080000000000002E-2</v>
      </c>
      <c r="X18" s="12">
        <f t="shared" si="0"/>
        <v>2.7300000000000001E-2</v>
      </c>
      <c r="Y18" s="12">
        <f t="shared" si="0"/>
        <v>5.4549999999999998E-3</v>
      </c>
      <c r="Z18" s="12">
        <f t="shared" si="0"/>
        <v>0.29546500000000003</v>
      </c>
      <c r="AA18" s="23">
        <f t="shared" si="0"/>
        <v>540.42616999999996</v>
      </c>
      <c r="AB18" s="12">
        <f t="shared" si="0"/>
        <v>4.5585000000000001E-2</v>
      </c>
      <c r="AC18" s="12">
        <f t="shared" si="0"/>
        <v>4.3299999999999996E-3</v>
      </c>
      <c r="AD18" s="12">
        <f t="shared" si="0"/>
        <v>1.1000000000000022E-3</v>
      </c>
      <c r="AE18" s="25">
        <f t="shared" si="0"/>
        <v>542.85613499999999</v>
      </c>
    </row>
    <row r="19" spans="2:31" x14ac:dyDescent="0.3">
      <c r="B19" s="4">
        <v>2021</v>
      </c>
      <c r="C19" s="4" t="s">
        <v>13</v>
      </c>
      <c r="D19" s="9">
        <f>+'Monthly Data 2020_2021_2022'!R29</f>
        <v>0.26605320444406672</v>
      </c>
      <c r="E19" s="9">
        <f>+'Monthly Data 2020_2021_2022'!S29</f>
        <v>2.4497152992000015E-8</v>
      </c>
      <c r="F19" s="9">
        <f>+'Monthly Data 2020_2021_2022'!T29</f>
        <v>0</v>
      </c>
      <c r="G19" s="9">
        <f>+'Monthly Data 2020_2021_2022'!U29</f>
        <v>0.21164394841773329</v>
      </c>
      <c r="H19" s="9">
        <f>+'Monthly Data 2020_2021_2022'!V29</f>
        <v>1.0584090846266665E-2</v>
      </c>
      <c r="I19" s="9">
        <f>+'Monthly Data 2020_2021_2022'!W29</f>
        <v>1.0168727176466667E-2</v>
      </c>
      <c r="J19" s="9">
        <f>+'Monthly Data 2020_2021_2022'!X29</f>
        <v>9.5331817510666671E-3</v>
      </c>
      <c r="K19" s="9">
        <f>+'Monthly Data 2020_2021_2022'!Y29</f>
        <v>1.9756102928E-3</v>
      </c>
      <c r="L19" s="9">
        <f>+'Monthly Data 2020_2021_2022'!Z29</f>
        <v>0.10674502320279999</v>
      </c>
      <c r="M19" s="22">
        <f>+'Monthly Data 2020_2021_2022'!AA29</f>
        <v>193.78258519006775</v>
      </c>
      <c r="N19" s="9">
        <f>+'Monthly Data 2020_2021_2022'!AB29</f>
        <v>9.1324475469200007E-3</v>
      </c>
      <c r="O19" s="9">
        <f>+'Monthly Data 2020_2021_2022'!AC29</f>
        <v>1.565489509384E-3</v>
      </c>
      <c r="P19" s="9">
        <f>+'Monthly Data 2020_2021_2022'!AD29</f>
        <v>1.5819582562488887E-3</v>
      </c>
      <c r="Q19" s="22">
        <f>+'Monthly Data 2020_2021_2022'!AE29</f>
        <v>194.47831725253718</v>
      </c>
      <c r="R19" s="12">
        <f t="shared" ref="R19:AB42" si="1">SUM(D8:D19)</f>
        <v>1.1039432044440667</v>
      </c>
      <c r="S19" s="12">
        <f t="shared" si="1"/>
        <v>2.4497152992000015E-8</v>
      </c>
      <c r="T19" s="12">
        <f t="shared" si="1"/>
        <v>0</v>
      </c>
      <c r="U19" s="12">
        <f t="shared" si="1"/>
        <v>0.84376894841773331</v>
      </c>
      <c r="V19" s="12">
        <f t="shared" si="1"/>
        <v>4.0749090846266663E-2</v>
      </c>
      <c r="W19" s="12">
        <f t="shared" si="1"/>
        <v>3.9138727176466666E-2</v>
      </c>
      <c r="X19" s="12">
        <f t="shared" si="1"/>
        <v>3.6728181751066673E-2</v>
      </c>
      <c r="Y19" s="12">
        <f t="shared" si="1"/>
        <v>7.4256102928000004E-3</v>
      </c>
      <c r="Z19" s="12">
        <f t="shared" si="1"/>
        <v>0.4021050232028</v>
      </c>
      <c r="AA19" s="23">
        <f t="shared" si="1"/>
        <v>733.51686019006775</v>
      </c>
      <c r="AB19" s="12">
        <f t="shared" si="1"/>
        <v>5.4162447546919998E-2</v>
      </c>
      <c r="AC19" s="12">
        <f t="shared" ref="AC19:AE33" si="2">SUM(O8:O19)</f>
        <v>5.8904895093839999E-3</v>
      </c>
      <c r="AD19" s="12">
        <f t="shared" si="2"/>
        <v>2.590291589582224E-3</v>
      </c>
      <c r="AE19" s="25">
        <f t="shared" si="2"/>
        <v>736.62719225253716</v>
      </c>
    </row>
    <row r="20" spans="2:31" x14ac:dyDescent="0.3">
      <c r="B20" s="4">
        <v>2021</v>
      </c>
      <c r="C20" s="4" t="s">
        <v>14</v>
      </c>
      <c r="D20" s="9">
        <f>+'Monthly Data 2020_2021_2022'!R30</f>
        <v>0.22427820444406665</v>
      </c>
      <c r="E20" s="9">
        <f>+'Monthly Data 2020_2021_2022'!S30</f>
        <v>2.4497152992000015E-8</v>
      </c>
      <c r="F20" s="9">
        <f>+'Monthly Data 2020_2021_2022'!T30</f>
        <v>0</v>
      </c>
      <c r="G20" s="9">
        <f>+'Monthly Data 2020_2021_2022'!U30</f>
        <v>0.17817894841773335</v>
      </c>
      <c r="H20" s="9">
        <f>+'Monthly Data 2020_2021_2022'!V30</f>
        <v>8.8640908462666659E-3</v>
      </c>
      <c r="I20" s="9">
        <f>+'Monthly Data 2020_2021_2022'!W30</f>
        <v>8.5137271764666664E-3</v>
      </c>
      <c r="J20" s="9">
        <f>+'Monthly Data 2020_2021_2022'!X30</f>
        <v>7.9831817510666678E-3</v>
      </c>
      <c r="K20" s="9">
        <f>+'Monthly Data 2020_2021_2022'!Y30</f>
        <v>1.6656102928000001E-3</v>
      </c>
      <c r="L20" s="9">
        <f>+'Monthly Data 2020_2021_2022'!Z30</f>
        <v>8.9925023202799992E-2</v>
      </c>
      <c r="M20" s="22">
        <f>+'Monthly Data 2020_2021_2022'!AA30</f>
        <v>162.98204519006774</v>
      </c>
      <c r="N20" s="9">
        <f>+'Monthly Data 2020_2021_2022'!AB30</f>
        <v>7.1774475469200006E-3</v>
      </c>
      <c r="O20" s="9">
        <f>+'Monthly Data 2020_2021_2022'!AC30</f>
        <v>1.325489509384E-3</v>
      </c>
      <c r="P20" s="9">
        <f>+'Monthly Data 2020_2021_2022'!AD30</f>
        <v>1.4969582562488887E-3</v>
      </c>
      <c r="Q20" s="22">
        <f>+'Monthly Data 2020_2021_2022'!AE30</f>
        <v>163.55524225253714</v>
      </c>
      <c r="R20" s="12">
        <f t="shared" si="1"/>
        <v>1.3093264088881336</v>
      </c>
      <c r="S20" s="12">
        <f t="shared" si="1"/>
        <v>4.8994305984000031E-8</v>
      </c>
      <c r="T20" s="12">
        <f t="shared" si="1"/>
        <v>0</v>
      </c>
      <c r="U20" s="12">
        <f t="shared" si="1"/>
        <v>1.0156328968354666</v>
      </c>
      <c r="V20" s="12">
        <f t="shared" si="1"/>
        <v>4.948318169253333E-2</v>
      </c>
      <c r="W20" s="12">
        <f t="shared" si="1"/>
        <v>4.753245435293333E-2</v>
      </c>
      <c r="X20" s="12">
        <f t="shared" si="1"/>
        <v>4.4591363502133337E-2</v>
      </c>
      <c r="Y20" s="12">
        <f t="shared" si="1"/>
        <v>9.0912205855999996E-3</v>
      </c>
      <c r="Z20" s="12">
        <f t="shared" si="1"/>
        <v>0.49164504640559997</v>
      </c>
      <c r="AA20" s="23">
        <f t="shared" si="1"/>
        <v>895.57684038013554</v>
      </c>
      <c r="AB20" s="12">
        <f t="shared" si="1"/>
        <v>5.7739895093839991E-2</v>
      </c>
      <c r="AC20" s="12">
        <f t="shared" si="2"/>
        <v>7.2159790187680001E-3</v>
      </c>
      <c r="AD20" s="12">
        <f t="shared" si="2"/>
        <v>3.9955831791644459E-3</v>
      </c>
      <c r="AE20" s="25">
        <f t="shared" si="2"/>
        <v>899.17036950507429</v>
      </c>
    </row>
    <row r="21" spans="2:31" x14ac:dyDescent="0.3">
      <c r="B21" s="4">
        <v>2021</v>
      </c>
      <c r="C21" s="4" t="s">
        <v>15</v>
      </c>
      <c r="D21" s="9">
        <f>+'Monthly Data 2020_2021_2022'!R31</f>
        <v>0.22530820444406663</v>
      </c>
      <c r="E21" s="9">
        <f>+'Monthly Data 2020_2021_2022'!S31</f>
        <v>2.4497152992000015E-8</v>
      </c>
      <c r="F21" s="9">
        <f>+'Monthly Data 2020_2021_2022'!T31</f>
        <v>0</v>
      </c>
      <c r="G21" s="9">
        <f>+'Monthly Data 2020_2021_2022'!U31</f>
        <v>0.17900394841773334</v>
      </c>
      <c r="H21" s="9">
        <f>+'Monthly Data 2020_2021_2022'!V31</f>
        <v>8.8990908462666662E-3</v>
      </c>
      <c r="I21" s="9">
        <f>+'Monthly Data 2020_2021_2022'!W31</f>
        <v>8.5437271764666652E-3</v>
      </c>
      <c r="J21" s="9">
        <f>+'Monthly Data 2020_2021_2022'!X31</f>
        <v>8.0081817510666668E-3</v>
      </c>
      <c r="K21" s="9">
        <f>+'Monthly Data 2020_2021_2022'!Y31</f>
        <v>1.6656102928000001E-3</v>
      </c>
      <c r="L21" s="9">
        <f>+'Monthly Data 2020_2021_2022'!Z31</f>
        <v>9.0250023202800012E-2</v>
      </c>
      <c r="M21" s="22">
        <f>+'Monthly Data 2020_2021_2022'!AA31</f>
        <v>163.57270519006772</v>
      </c>
      <c r="N21" s="9">
        <f>+'Monthly Data 2020_2021_2022'!AB31</f>
        <v>7.1824475469199995E-3</v>
      </c>
      <c r="O21" s="9">
        <f>+'Monthly Data 2020_2021_2022'!AC31</f>
        <v>1.325489509384E-3</v>
      </c>
      <c r="P21" s="9">
        <f>+'Monthly Data 2020_2021_2022'!AD31</f>
        <v>1.4869582562488887E-3</v>
      </c>
      <c r="Q21" s="22">
        <f>+'Monthly Data 2020_2021_2022'!AE31</f>
        <v>164.14747725253716</v>
      </c>
      <c r="R21" s="12">
        <f t="shared" si="1"/>
        <v>1.5144446133322003</v>
      </c>
      <c r="S21" s="12">
        <f t="shared" si="1"/>
        <v>7.349145897600004E-8</v>
      </c>
      <c r="T21" s="12">
        <f t="shared" si="1"/>
        <v>0</v>
      </c>
      <c r="U21" s="12">
        <f t="shared" si="1"/>
        <v>1.1878818452531998</v>
      </c>
      <c r="V21" s="12">
        <f t="shared" si="1"/>
        <v>5.8242272538799995E-2</v>
      </c>
      <c r="W21" s="12">
        <f t="shared" si="1"/>
        <v>5.5936181529399998E-2</v>
      </c>
      <c r="X21" s="12">
        <f t="shared" si="1"/>
        <v>5.2469545253200009E-2</v>
      </c>
      <c r="Y21" s="12">
        <f t="shared" si="1"/>
        <v>1.0756830878400001E-2</v>
      </c>
      <c r="Z21" s="12">
        <f t="shared" si="1"/>
        <v>0.5814900696084</v>
      </c>
      <c r="AA21" s="23">
        <f t="shared" si="1"/>
        <v>1058.1638855702031</v>
      </c>
      <c r="AB21" s="12">
        <f t="shared" si="1"/>
        <v>6.1072342640759995E-2</v>
      </c>
      <c r="AC21" s="12">
        <f t="shared" si="2"/>
        <v>8.5414685281519995E-3</v>
      </c>
      <c r="AD21" s="12">
        <f t="shared" si="2"/>
        <v>5.3908747687466674E-3</v>
      </c>
      <c r="AE21" s="25">
        <f t="shared" si="2"/>
        <v>1062.2359367576114</v>
      </c>
    </row>
    <row r="22" spans="2:31" x14ac:dyDescent="0.3">
      <c r="B22" s="4">
        <v>2021</v>
      </c>
      <c r="C22" s="4" t="s">
        <v>16</v>
      </c>
      <c r="D22" s="9">
        <f>+'Monthly Data 2020_2021_2022'!R32</f>
        <v>0.28768820444406662</v>
      </c>
      <c r="E22" s="9">
        <f>+'Monthly Data 2020_2021_2022'!S32</f>
        <v>2.4497152992000015E-8</v>
      </c>
      <c r="F22" s="9">
        <f>+'Monthly Data 2020_2021_2022'!T32</f>
        <v>0</v>
      </c>
      <c r="G22" s="9">
        <f>+'Monthly Data 2020_2021_2022'!U32</f>
        <v>0.22635394841773337</v>
      </c>
      <c r="H22" s="9">
        <f>+'Monthly Data 2020_2021_2022'!V32</f>
        <v>1.2029090846266667E-2</v>
      </c>
      <c r="I22" s="9">
        <f>+'Monthly Data 2020_2021_2022'!W32</f>
        <v>1.1513727176466666E-2</v>
      </c>
      <c r="J22" s="9">
        <f>+'Monthly Data 2020_2021_2022'!X32</f>
        <v>1.0113181751066668E-2</v>
      </c>
      <c r="K22" s="9">
        <f>+'Monthly Data 2020_2021_2022'!Y32</f>
        <v>2.0956102927999994E-3</v>
      </c>
      <c r="L22" s="9">
        <f>+'Monthly Data 2020_2021_2022'!Z32</f>
        <v>0.11367002320279999</v>
      </c>
      <c r="M22" s="22">
        <f>+'Monthly Data 2020_2021_2022'!AA32</f>
        <v>205.96851519006773</v>
      </c>
      <c r="N22" s="9">
        <f>+'Monthly Data 2020_2021_2022'!AB32</f>
        <v>9.6974475469200003E-3</v>
      </c>
      <c r="O22" s="9">
        <f>+'Monthly Data 2020_2021_2022'!AC32</f>
        <v>1.6654895093840001E-3</v>
      </c>
      <c r="P22" s="9">
        <f>+'Monthly Data 2020_2021_2022'!AD32</f>
        <v>1.5369582562488888E-3</v>
      </c>
      <c r="Q22" s="22">
        <f>+'Monthly Data 2020_2021_2022'!AE32</f>
        <v>206.7086772525372</v>
      </c>
      <c r="R22" s="12">
        <f t="shared" si="1"/>
        <v>1.792067817776267</v>
      </c>
      <c r="S22" s="12">
        <f t="shared" si="1"/>
        <v>9.7988611968000062E-8</v>
      </c>
      <c r="T22" s="12">
        <f t="shared" si="1"/>
        <v>0</v>
      </c>
      <c r="U22" s="12">
        <f t="shared" si="1"/>
        <v>1.4108857936709334</v>
      </c>
      <c r="V22" s="12">
        <f t="shared" si="1"/>
        <v>7.0206363385066667E-2</v>
      </c>
      <c r="W22" s="12">
        <f t="shared" si="1"/>
        <v>6.7389908705866669E-2</v>
      </c>
      <c r="X22" s="12">
        <f t="shared" si="1"/>
        <v>6.2522727004266671E-2</v>
      </c>
      <c r="Y22" s="12">
        <f t="shared" si="1"/>
        <v>1.28524411712E-2</v>
      </c>
      <c r="Z22" s="12">
        <f t="shared" si="1"/>
        <v>0.6949650928112</v>
      </c>
      <c r="AA22" s="23">
        <f t="shared" si="1"/>
        <v>1263.6838757602711</v>
      </c>
      <c r="AB22" s="12">
        <f t="shared" si="1"/>
        <v>6.8919790187679991E-2</v>
      </c>
      <c r="AC22" s="12">
        <f t="shared" si="2"/>
        <v>1.0206958037535999E-2</v>
      </c>
      <c r="AD22" s="12">
        <f t="shared" si="2"/>
        <v>6.8361663583288894E-3</v>
      </c>
      <c r="AE22" s="25">
        <f t="shared" si="2"/>
        <v>1268.4498390101487</v>
      </c>
    </row>
    <row r="23" spans="2:31" x14ac:dyDescent="0.3">
      <c r="B23" s="4">
        <v>2021</v>
      </c>
      <c r="C23" s="4" t="s">
        <v>17</v>
      </c>
      <c r="D23" s="9">
        <f>+'Monthly Data 2020_2021_2022'!R33</f>
        <v>0.24071320444406666</v>
      </c>
      <c r="E23" s="9">
        <f>+'Monthly Data 2020_2021_2022'!S33</f>
        <v>2.4497152992000015E-8</v>
      </c>
      <c r="F23" s="9">
        <f>+'Monthly Data 2020_2021_2022'!T33</f>
        <v>0</v>
      </c>
      <c r="G23" s="9">
        <f>+'Monthly Data 2020_2021_2022'!U33</f>
        <v>0.19072394841773332</v>
      </c>
      <c r="H23" s="9">
        <f>+'Monthly Data 2020_2021_2022'!V33</f>
        <v>1.2879090846266667E-2</v>
      </c>
      <c r="I23" s="9">
        <f>+'Monthly Data 2020_2021_2022'!W33</f>
        <v>1.2153727176466666E-2</v>
      </c>
      <c r="J23" s="9">
        <f>+'Monthly Data 2020_2021_2022'!X33</f>
        <v>8.5481817510666656E-3</v>
      </c>
      <c r="K23" s="9">
        <f>+'Monthly Data 2020_2021_2022'!Y33</f>
        <v>1.7756102927999999E-3</v>
      </c>
      <c r="L23" s="9">
        <f>+'Monthly Data 2020_2021_2022'!Z33</f>
        <v>9.621502320280001E-2</v>
      </c>
      <c r="M23" s="22">
        <f>+'Monthly Data 2020_2021_2022'!AA33</f>
        <v>174.05216019006772</v>
      </c>
      <c r="N23" s="9">
        <f>+'Monthly Data 2020_2021_2022'!AB33</f>
        <v>7.7924475469199998E-3</v>
      </c>
      <c r="O23" s="9">
        <f>+'Monthly Data 2020_2021_2022'!AC33</f>
        <v>1.4104895093840003E-3</v>
      </c>
      <c r="P23" s="9">
        <f>+'Monthly Data 2020_2021_2022'!AD33</f>
        <v>1.5019582562488889E-3</v>
      </c>
      <c r="Q23" s="22">
        <f>+'Monthly Data 2020_2021_2022'!AE33</f>
        <v>174.66747725253714</v>
      </c>
      <c r="R23" s="12">
        <f t="shared" si="1"/>
        <v>2.0289110222203335</v>
      </c>
      <c r="S23" s="12">
        <f t="shared" si="1"/>
        <v>1.2248576496000008E-7</v>
      </c>
      <c r="T23" s="12">
        <f t="shared" si="1"/>
        <v>0</v>
      </c>
      <c r="U23" s="12">
        <f t="shared" si="1"/>
        <v>1.6003347420886667</v>
      </c>
      <c r="V23" s="12">
        <f t="shared" si="1"/>
        <v>8.3075454231333321E-2</v>
      </c>
      <c r="W23" s="12">
        <f t="shared" si="1"/>
        <v>7.9533635882333323E-2</v>
      </c>
      <c r="X23" s="12">
        <f t="shared" si="1"/>
        <v>7.1060908755333344E-2</v>
      </c>
      <c r="Y23" s="12">
        <f t="shared" si="1"/>
        <v>1.4628051463999999E-2</v>
      </c>
      <c r="Z23" s="12">
        <f t="shared" si="1"/>
        <v>0.79110511601399991</v>
      </c>
      <c r="AA23" s="23">
        <f t="shared" si="1"/>
        <v>1437.6206909503387</v>
      </c>
      <c r="AB23" s="12">
        <f t="shared" si="1"/>
        <v>7.6092237734599999E-2</v>
      </c>
      <c r="AC23" s="12">
        <f t="shared" si="2"/>
        <v>1.1617447546919998E-2</v>
      </c>
      <c r="AD23" s="12">
        <f t="shared" si="2"/>
        <v>8.2464579479111129E-3</v>
      </c>
      <c r="AE23" s="25">
        <f t="shared" si="2"/>
        <v>1442.9864712626857</v>
      </c>
    </row>
    <row r="24" spans="2:31" x14ac:dyDescent="0.3">
      <c r="B24" s="4">
        <v>2021</v>
      </c>
      <c r="C24" s="4" t="s">
        <v>18</v>
      </c>
      <c r="D24" s="9">
        <f>+'Monthly Data 2020_2021_2022'!R34</f>
        <v>1.9321180403405405</v>
      </c>
      <c r="E24" s="9">
        <f>+'Monthly Data 2020_2021_2022'!S34</f>
        <v>1.5969109300057557E-2</v>
      </c>
      <c r="F24" s="9">
        <f>+'Monthly Data 2020_2021_2022'!T34</f>
        <v>4.9999999999999996E-5</v>
      </c>
      <c r="G24" s="9">
        <f>+'Monthly Data 2020_2021_2022'!U34</f>
        <v>1.350883637577851</v>
      </c>
      <c r="H24" s="9">
        <f>+'Monthly Data 2020_2021_2022'!V34</f>
        <v>0.10908959191236474</v>
      </c>
      <c r="I24" s="9">
        <f>+'Monthly Data 2020_2021_2022'!W34</f>
        <v>0.16348422824256473</v>
      </c>
      <c r="J24" s="9">
        <f>+'Monthly Data 2020_2021_2022'!X34</f>
        <v>0.16087368281716477</v>
      </c>
      <c r="K24" s="9">
        <f>+'Monthly Data 2020_2021_2022'!Y34</f>
        <v>0.39956344765607799</v>
      </c>
      <c r="L24" s="9">
        <f>+'Monthly Data 2020_2021_2022'!Z34</f>
        <v>0.16892628590982456</v>
      </c>
      <c r="M24" s="22">
        <f>+'Monthly Data 2020_2021_2022'!AA34</f>
        <v>2221.665607349511</v>
      </c>
      <c r="N24" s="9">
        <f>+'Monthly Data 2020_2021_2022'!AB34</f>
        <v>0.50356989595550627</v>
      </c>
      <c r="O24" s="9">
        <f>+'Monthly Data 2020_2021_2022'!AC34</f>
        <v>6.2621124375607951E-3</v>
      </c>
      <c r="P24" s="9">
        <f>+'Monthly Data 2020_2021_2022'!AD34</f>
        <v>2.7019582562488888E-3</v>
      </c>
      <c r="Q24" s="22">
        <f>+'Monthly Data 2020_2021_2022'!AE34</f>
        <v>2236.1433880188852</v>
      </c>
      <c r="R24" s="12">
        <f t="shared" si="1"/>
        <v>3.9561040625608737</v>
      </c>
      <c r="S24" s="12">
        <f t="shared" si="1"/>
        <v>1.5969231785822519E-2</v>
      </c>
      <c r="T24" s="12">
        <f t="shared" si="1"/>
        <v>4.9999999999999996E-5</v>
      </c>
      <c r="U24" s="12">
        <f t="shared" si="1"/>
        <v>2.9493133796665179</v>
      </c>
      <c r="V24" s="12">
        <f t="shared" si="1"/>
        <v>0.19210504614369805</v>
      </c>
      <c r="W24" s="12">
        <f t="shared" si="1"/>
        <v>0.24295786412489806</v>
      </c>
      <c r="X24" s="12">
        <f t="shared" si="1"/>
        <v>0.23187459157249812</v>
      </c>
      <c r="Y24" s="12">
        <f t="shared" si="1"/>
        <v>0.41419149912007797</v>
      </c>
      <c r="Z24" s="12">
        <f t="shared" si="1"/>
        <v>0.95987640192382462</v>
      </c>
      <c r="AA24" s="23">
        <f t="shared" si="1"/>
        <v>3658.7601132998498</v>
      </c>
      <c r="AB24" s="12">
        <f t="shared" si="1"/>
        <v>0.57839713369010626</v>
      </c>
      <c r="AC24" s="12">
        <f t="shared" si="2"/>
        <v>1.7879559984480792E-2</v>
      </c>
      <c r="AD24" s="12">
        <f t="shared" si="2"/>
        <v>1.0856749537493335E-2</v>
      </c>
      <c r="AE24" s="25">
        <f t="shared" si="2"/>
        <v>3678.5720492815708</v>
      </c>
    </row>
    <row r="25" spans="2:31" x14ac:dyDescent="0.3">
      <c r="B25" s="4">
        <v>2021</v>
      </c>
      <c r="C25" s="4" t="s">
        <v>19</v>
      </c>
      <c r="D25" s="9">
        <f>+'Monthly Data 2020_2021_2022'!R35</f>
        <v>1.6310762783375403</v>
      </c>
      <c r="E25" s="9">
        <f>+'Monthly Data 2020_2021_2022'!S35</f>
        <v>2.0157536572079137E-5</v>
      </c>
      <c r="F25" s="9">
        <f>+'Monthly Data 2020_2021_2022'!T35</f>
        <v>5.3499999999999999E-4</v>
      </c>
      <c r="G25" s="9">
        <f>+'Monthly Data 2020_2021_2022'!U35</f>
        <v>1.4760766605835145</v>
      </c>
      <c r="H25" s="9">
        <f>+'Monthly Data 2020_2021_2022'!V35</f>
        <v>0.12149770357852376</v>
      </c>
      <c r="I25" s="9">
        <f>+'Monthly Data 2020_2021_2022'!W35</f>
        <v>0.21838233990872377</v>
      </c>
      <c r="J25" s="9">
        <f>+'Monthly Data 2020_2021_2022'!X35</f>
        <v>0.21602679448332376</v>
      </c>
      <c r="K25" s="9">
        <f>+'Monthly Data 2020_2021_2022'!Y35</f>
        <v>2.5553998658386983E-3</v>
      </c>
      <c r="L25" s="9">
        <f>+'Monthly Data 2020_2021_2022'!Z35</f>
        <v>0.20964169653232601</v>
      </c>
      <c r="M25" s="22">
        <f>+'Monthly Data 2020_2021_2022'!AA35</f>
        <v>3696.3723975951802</v>
      </c>
      <c r="N25" s="9">
        <f>+'Monthly Data 2020_2021_2022'!AB35</f>
        <v>0.52305239232856315</v>
      </c>
      <c r="O25" s="9">
        <f>+'Monthly Data 2020_2021_2022'!AC35</f>
        <v>8.2548196198812367E-3</v>
      </c>
      <c r="P25" s="9">
        <f>+'Monthly Data 2020_2021_2022'!AD35</f>
        <v>3.6469582562488885E-3</v>
      </c>
      <c r="Q25" s="22">
        <f>+'Monthly Data 2020_2021_2022'!AE35</f>
        <v>3711.9002370441949</v>
      </c>
      <c r="R25" s="12">
        <f t="shared" si="1"/>
        <v>5.578415340898415</v>
      </c>
      <c r="S25" s="12">
        <f t="shared" si="1"/>
        <v>1.5989389322394597E-2</v>
      </c>
      <c r="T25" s="12">
        <f t="shared" si="1"/>
        <v>5.8500000000000002E-4</v>
      </c>
      <c r="U25" s="12">
        <f t="shared" si="1"/>
        <v>4.4210350402500325</v>
      </c>
      <c r="V25" s="12">
        <f t="shared" si="1"/>
        <v>0.3135277497222218</v>
      </c>
      <c r="W25" s="12">
        <f t="shared" si="1"/>
        <v>0.46127020403362184</v>
      </c>
      <c r="X25" s="12">
        <f t="shared" si="1"/>
        <v>0.44783138605582185</v>
      </c>
      <c r="Y25" s="12">
        <f t="shared" si="1"/>
        <v>0.41674189898591668</v>
      </c>
      <c r="Z25" s="12">
        <f t="shared" si="1"/>
        <v>1.1693380984561506</v>
      </c>
      <c r="AA25" s="23">
        <f t="shared" si="1"/>
        <v>7354.5087058950303</v>
      </c>
      <c r="AB25" s="12">
        <f t="shared" si="1"/>
        <v>1.0999945260186694</v>
      </c>
      <c r="AC25" s="12">
        <f t="shared" si="2"/>
        <v>2.612937960436203E-2</v>
      </c>
      <c r="AD25" s="12">
        <f t="shared" si="2"/>
        <v>1.4412041127075557E-2</v>
      </c>
      <c r="AE25" s="25">
        <f t="shared" si="2"/>
        <v>7389.8106163257653</v>
      </c>
    </row>
    <row r="26" spans="2:31" x14ac:dyDescent="0.3">
      <c r="B26" s="4">
        <v>2021</v>
      </c>
      <c r="C26" s="4" t="s">
        <v>20</v>
      </c>
      <c r="D26" s="9">
        <f>+'Monthly Data 2020_2021_2022'!R36</f>
        <v>0.59022403996544703</v>
      </c>
      <c r="E26" s="9">
        <f>+'Monthly Data 2020_2021_2022'!S36</f>
        <v>1.5290575991166273E-5</v>
      </c>
      <c r="F26" s="9">
        <f>+'Monthly Data 2020_2021_2022'!T36</f>
        <v>0</v>
      </c>
      <c r="G26" s="9">
        <f>+'Monthly Data 2020_2021_2022'!U36</f>
        <v>0.65449645664972167</v>
      </c>
      <c r="H26" s="9">
        <f>+'Monthly Data 2020_2021_2022'!V36</f>
        <v>9.2138649359821329E-2</v>
      </c>
      <c r="I26" s="9">
        <f>+'Monthly Data 2020_2021_2022'!W36</f>
        <v>9.1578285690021327E-2</v>
      </c>
      <c r="J26" s="9">
        <f>+'Monthly Data 2020_2021_2022'!X36</f>
        <v>8.9267740264621337E-2</v>
      </c>
      <c r="K26" s="9">
        <f>+'Monthly Data 2020_2021_2022'!Y36</f>
        <v>2.3471294338804505E-3</v>
      </c>
      <c r="L26" s="9">
        <f>+'Monthly Data 2020_2021_2022'!Z36</f>
        <v>0.14095268545294276</v>
      </c>
      <c r="M26" s="22">
        <f>+'Monthly Data 2020_2021_2022'!AA36</f>
        <v>2038.6449193157493</v>
      </c>
      <c r="N26" s="9">
        <f>+'Monthly Data 2020_2021_2022'!AB36</f>
        <v>0.47936546693996224</v>
      </c>
      <c r="O26" s="9">
        <f>+'Monthly Data 2020_2021_2022'!AC36</f>
        <v>3.9866359182237797E-3</v>
      </c>
      <c r="P26" s="9">
        <f>+'Monthly Data 2020_2021_2022'!AD36</f>
        <v>1.4819582562488889E-3</v>
      </c>
      <c r="Q26" s="22">
        <f>+'Monthly Data 2020_2021_2022'!AE36</f>
        <v>2051.8094908038574</v>
      </c>
      <c r="R26" s="12">
        <f t="shared" si="1"/>
        <v>6.1574193808638604</v>
      </c>
      <c r="S26" s="12">
        <f t="shared" si="1"/>
        <v>1.6004679898385762E-2</v>
      </c>
      <c r="T26" s="12">
        <f t="shared" si="1"/>
        <v>5.8500000000000002E-4</v>
      </c>
      <c r="U26" s="12">
        <f t="shared" si="1"/>
        <v>5.0697764968997534</v>
      </c>
      <c r="V26" s="12">
        <f t="shared" si="1"/>
        <v>0.4055213990820431</v>
      </c>
      <c r="W26" s="12">
        <f t="shared" si="1"/>
        <v>0.55270848972364317</v>
      </c>
      <c r="X26" s="12">
        <f t="shared" si="1"/>
        <v>0.53696912632044325</v>
      </c>
      <c r="Y26" s="12">
        <f t="shared" si="1"/>
        <v>0.41908402841979714</v>
      </c>
      <c r="Z26" s="12">
        <f t="shared" si="1"/>
        <v>1.3100257839090934</v>
      </c>
      <c r="AA26" s="23">
        <f t="shared" si="1"/>
        <v>9392.3636352107787</v>
      </c>
      <c r="AB26" s="12">
        <f t="shared" si="1"/>
        <v>1.5775499929586316</v>
      </c>
      <c r="AC26" s="12">
        <f t="shared" si="2"/>
        <v>3.0111015522585813E-2</v>
      </c>
      <c r="AD26" s="12">
        <f t="shared" si="2"/>
        <v>1.5802332716657781E-2</v>
      </c>
      <c r="AE26" s="25">
        <f t="shared" si="2"/>
        <v>9440.7833771296246</v>
      </c>
    </row>
    <row r="27" spans="2:31" x14ac:dyDescent="0.3">
      <c r="B27" s="4">
        <v>2021</v>
      </c>
      <c r="C27" s="4" t="s">
        <v>21</v>
      </c>
      <c r="D27" s="9">
        <f>+'Monthly Data 2020_2021_2022'!R37</f>
        <v>0.54153060504421668</v>
      </c>
      <c r="E27" s="9">
        <f>+'Monthly Data 2020_2021_2022'!S37</f>
        <v>7.5157536572079153E-5</v>
      </c>
      <c r="F27" s="9">
        <f>+'Monthly Data 2020_2021_2022'!T37</f>
        <v>5.7894999999999995E-2</v>
      </c>
      <c r="G27" s="9">
        <f>+'Monthly Data 2020_2021_2022'!U37</f>
        <v>1.0429404099798356</v>
      </c>
      <c r="H27" s="9">
        <f>+'Monthly Data 2020_2021_2022'!V37</f>
        <v>0.1243751638892152</v>
      </c>
      <c r="I27" s="9">
        <f>+'Monthly Data 2020_2021_2022'!W37</f>
        <v>0.2531598002194152</v>
      </c>
      <c r="J27" s="9">
        <f>+'Monthly Data 2020_2021_2022'!X37</f>
        <v>0.25013925479401522</v>
      </c>
      <c r="K27" s="9">
        <f>+'Monthly Data 2020_2021_2022'!Y37</f>
        <v>3.4096016036655819E-3</v>
      </c>
      <c r="L27" s="9">
        <f>+'Monthly Data 2020_2021_2022'!Z37</f>
        <v>0.21411023736613524</v>
      </c>
      <c r="M27" s="22">
        <f>+'Monthly Data 2020_2021_2022'!AA37</f>
        <v>8099.9705635964301</v>
      </c>
      <c r="N27" s="9">
        <f>+'Monthly Data 2020_2021_2022'!AB37</f>
        <v>0.53392439025602434</v>
      </c>
      <c r="O27" s="9">
        <f>+'Monthly Data 2020_2021_2022'!AC37</f>
        <v>9.2345571889420105E-3</v>
      </c>
      <c r="P27" s="9">
        <f>+'Monthly Data 2020_2021_2022'!AD37</f>
        <v>1.9295458256248888E-2</v>
      </c>
      <c r="Q27" s="22">
        <f>+'Monthly Data 2020_2021_2022'!AE37</f>
        <v>8116.0654597644489</v>
      </c>
      <c r="R27" s="12">
        <f t="shared" si="1"/>
        <v>6.4418049859080773</v>
      </c>
      <c r="S27" s="12">
        <f t="shared" si="1"/>
        <v>1.607983743495784E-2</v>
      </c>
      <c r="T27" s="12">
        <f t="shared" si="1"/>
        <v>5.8479999999999997E-2</v>
      </c>
      <c r="U27" s="12">
        <f t="shared" si="1"/>
        <v>5.91139690687959</v>
      </c>
      <c r="V27" s="12">
        <f t="shared" si="1"/>
        <v>0.51992656297125839</v>
      </c>
      <c r="W27" s="12">
        <f t="shared" si="1"/>
        <v>0.79629328994305837</v>
      </c>
      <c r="X27" s="12">
        <f t="shared" si="1"/>
        <v>0.77812338111445845</v>
      </c>
      <c r="Y27" s="12">
        <f t="shared" si="1"/>
        <v>0.42063363002346271</v>
      </c>
      <c r="Z27" s="12">
        <f t="shared" si="1"/>
        <v>1.4232910212752286</v>
      </c>
      <c r="AA27" s="23">
        <f t="shared" si="1"/>
        <v>17309.816813807211</v>
      </c>
      <c r="AB27" s="12">
        <f t="shared" si="1"/>
        <v>2.1018093832146558</v>
      </c>
      <c r="AC27" s="12">
        <f t="shared" si="2"/>
        <v>3.7870572711527828E-2</v>
      </c>
      <c r="AD27" s="12">
        <f t="shared" si="2"/>
        <v>3.5006124306240005E-2</v>
      </c>
      <c r="AE27" s="25">
        <f t="shared" si="2"/>
        <v>17373.650276894074</v>
      </c>
    </row>
    <row r="28" spans="2:31" s="37" customFormat="1" x14ac:dyDescent="0.3">
      <c r="B28" s="31">
        <v>2021</v>
      </c>
      <c r="C28" s="31" t="s">
        <v>22</v>
      </c>
      <c r="D28" s="32">
        <f>+'Monthly Data 2020_2021_2022'!R38</f>
        <v>0.42013205853258884</v>
      </c>
      <c r="E28" s="32">
        <f>+'Monthly Data 2020_2021_2022'!S38</f>
        <v>2.1515753657207914E-4</v>
      </c>
      <c r="F28" s="32">
        <f>+'Monthly Data 2020_2021_2022'!T38</f>
        <v>0.27731499999999998</v>
      </c>
      <c r="G28" s="32">
        <f>+'Monthly Data 2020_2021_2022'!U38</f>
        <v>1.0285425772977437</v>
      </c>
      <c r="H28" s="32">
        <f>+'Monthly Data 2020_2021_2022'!V38</f>
        <v>0.30363834549140822</v>
      </c>
      <c r="I28" s="32">
        <f>+'Monthly Data 2020_2021_2022'!W38</f>
        <v>1.0149729818216082</v>
      </c>
      <c r="J28" s="32">
        <f>+'Monthly Data 2020_2021_2022'!X38</f>
        <v>1.0125824363962084</v>
      </c>
      <c r="K28" s="32">
        <f>+'Monthly Data 2020_2021_2022'!Y38</f>
        <v>5.3324729045372719E-3</v>
      </c>
      <c r="L28" s="32">
        <f>+'Monthly Data 2020_2021_2022'!Z38</f>
        <v>0.53833021075277143</v>
      </c>
      <c r="M28" s="33">
        <f>+'Monthly Data 2020_2021_2022'!AA38</f>
        <v>22542.319853093468</v>
      </c>
      <c r="N28" s="32">
        <f>+'Monthly Data 2020_2021_2022'!AB38</f>
        <v>0.7870665208259725</v>
      </c>
      <c r="O28" s="32">
        <f>+'Monthly Data 2020_2021_2022'!AC38</f>
        <v>3.3764322382312174E-2</v>
      </c>
      <c r="P28" s="32">
        <f>+'Monthly Data 2020_2021_2022'!AD38</f>
        <v>1.5416402700693334E-2</v>
      </c>
      <c r="Q28" s="33">
        <f>+'Monthly Data 2020_2021_2022'!AE38</f>
        <v>22572.056406345589</v>
      </c>
      <c r="R28" s="34">
        <f t="shared" si="1"/>
        <v>6.6483270444406672</v>
      </c>
      <c r="S28" s="34">
        <f t="shared" si="1"/>
        <v>1.6294994971529919E-2</v>
      </c>
      <c r="T28" s="34">
        <f t="shared" si="1"/>
        <v>0.33579499999999995</v>
      </c>
      <c r="U28" s="34">
        <f t="shared" si="1"/>
        <v>6.7705244841773329</v>
      </c>
      <c r="V28" s="34">
        <f t="shared" si="1"/>
        <v>0.81511490846266654</v>
      </c>
      <c r="W28" s="34">
        <f t="shared" si="1"/>
        <v>1.8031512717646665</v>
      </c>
      <c r="X28" s="34">
        <f t="shared" si="1"/>
        <v>1.7831008175106668</v>
      </c>
      <c r="Y28" s="34">
        <f t="shared" si="1"/>
        <v>0.42439610292799995</v>
      </c>
      <c r="Z28" s="34">
        <f t="shared" si="1"/>
        <v>1.8765412320280002</v>
      </c>
      <c r="AA28" s="35">
        <f t="shared" si="1"/>
        <v>39697.807496900678</v>
      </c>
      <c r="AB28" s="34">
        <f t="shared" si="1"/>
        <v>2.8816759040406286</v>
      </c>
      <c r="AC28" s="34">
        <f t="shared" si="2"/>
        <v>7.0384895093839994E-2</v>
      </c>
      <c r="AD28" s="34">
        <f t="shared" si="2"/>
        <v>5.0330860340266667E-2</v>
      </c>
      <c r="AE28" s="36">
        <f t="shared" si="2"/>
        <v>39790.825013239664</v>
      </c>
    </row>
    <row r="29" spans="2:31" x14ac:dyDescent="0.3">
      <c r="B29" s="4">
        <v>2021</v>
      </c>
      <c r="C29" s="4" t="s">
        <v>23</v>
      </c>
      <c r="D29" s="9">
        <f>+'Monthly Data 2020_2021_2022'!R39</f>
        <v>0.11879320444406666</v>
      </c>
      <c r="E29" s="9">
        <f>+'Monthly Data 2020_2021_2022'!S39</f>
        <v>5.2502449715299197E-4</v>
      </c>
      <c r="F29" s="9">
        <f>+'Monthly Data 2020_2021_2022'!T39</f>
        <v>0.64970500000000009</v>
      </c>
      <c r="G29" s="9">
        <f>+'Monthly Data 2020_2021_2022'!U39</f>
        <v>1.5788539484177335</v>
      </c>
      <c r="H29" s="9">
        <f>+'Monthly Data 2020_2021_2022'!V39</f>
        <v>0.57628909084626667</v>
      </c>
      <c r="I29" s="9">
        <f>+'Monthly Data 2020_2021_2022'!W39</f>
        <v>2.0373687271764669</v>
      </c>
      <c r="J29" s="9">
        <f>+'Monthly Data 2020_2021_2022'!X39</f>
        <v>2.0358381817510667</v>
      </c>
      <c r="K29" s="9">
        <f>+'Monthly Data 2020_2021_2022'!Y39</f>
        <v>1.3135610292799998E-2</v>
      </c>
      <c r="L29" s="9">
        <f>+'Monthly Data 2020_2021_2022'!Z39</f>
        <v>1.0857600232028002</v>
      </c>
      <c r="M29" s="22">
        <f>+'Monthly Data 2020_2021_2022'!AA39</f>
        <v>40915.92138019007</v>
      </c>
      <c r="N29" s="9">
        <f>+'Monthly Data 2020_2021_2022'!AB39</f>
        <v>1.1301067332612058</v>
      </c>
      <c r="O29" s="9">
        <f>+'Monthly Data 2020_2021_2022'!AC39</f>
        <v>6.8005489509383996E-2</v>
      </c>
      <c r="P29" s="9">
        <f>+'Monthly Data 2020_2021_2022'!AD39</f>
        <v>3.1616402700693332E-2</v>
      </c>
      <c r="Q29" s="22">
        <f>+'Monthly Data 2020_2021_2022'!AE39</f>
        <v>40964.438944395384</v>
      </c>
      <c r="R29" s="12">
        <f t="shared" si="1"/>
        <v>6.6240552488847335</v>
      </c>
      <c r="S29" s="12">
        <f t="shared" si="1"/>
        <v>1.682001946868291E-2</v>
      </c>
      <c r="T29" s="12">
        <f t="shared" si="1"/>
        <v>0.98550000000000004</v>
      </c>
      <c r="U29" s="12">
        <f t="shared" si="1"/>
        <v>8.2354284325950662</v>
      </c>
      <c r="V29" s="12">
        <f t="shared" si="1"/>
        <v>1.3859639993089332</v>
      </c>
      <c r="W29" s="12">
        <f t="shared" si="1"/>
        <v>3.8352899989411333</v>
      </c>
      <c r="X29" s="12">
        <f t="shared" si="1"/>
        <v>3.8140289992617333</v>
      </c>
      <c r="Y29" s="12">
        <f t="shared" si="1"/>
        <v>0.43654671322079996</v>
      </c>
      <c r="Z29" s="12">
        <f t="shared" si="1"/>
        <v>2.9096312552308001</v>
      </c>
      <c r="AA29" s="23">
        <f t="shared" si="1"/>
        <v>80516.647027090745</v>
      </c>
      <c r="AB29" s="12">
        <f t="shared" si="1"/>
        <v>4.004807637301834</v>
      </c>
      <c r="AC29" s="12">
        <f t="shared" si="2"/>
        <v>0.13761538460322398</v>
      </c>
      <c r="AD29" s="12">
        <f t="shared" si="2"/>
        <v>8.1855596374293321E-2</v>
      </c>
      <c r="AE29" s="25">
        <f t="shared" si="2"/>
        <v>80657.776782635046</v>
      </c>
    </row>
    <row r="30" spans="2:31" x14ac:dyDescent="0.3">
      <c r="B30" s="4">
        <v>2021</v>
      </c>
      <c r="C30" s="4" t="s">
        <v>24</v>
      </c>
      <c r="D30" s="9">
        <f>+'Monthly Data 2020_2021_2022'!R40</f>
        <v>0.23484820444406668</v>
      </c>
      <c r="E30" s="9">
        <f>+'Monthly Data 2020_2021_2022'!S40</f>
        <v>6.0002449715299195E-4</v>
      </c>
      <c r="F30" s="9">
        <f>+'Monthly Data 2020_2021_2022'!T40</f>
        <v>1.8116749999999999</v>
      </c>
      <c r="G30" s="9">
        <f>+'Monthly Data 2020_2021_2022'!U40</f>
        <v>2.744588948417733</v>
      </c>
      <c r="H30" s="9">
        <f>+'Monthly Data 2020_2021_2022'!V40</f>
        <v>0.91666409084626665</v>
      </c>
      <c r="I30" s="9">
        <f>+'Monthly Data 2020_2021_2022'!W40</f>
        <v>3.237263727176467</v>
      </c>
      <c r="J30" s="9">
        <f>+'Monthly Data 2020_2021_2022'!X40</f>
        <v>3.2337431817510671</v>
      </c>
      <c r="K30" s="9">
        <f>+'Monthly Data 2020_2021_2022'!Y40</f>
        <v>1.5000610292799999E-2</v>
      </c>
      <c r="L30" s="9">
        <f>+'Monthly Data 2020_2021_2022'!Z40</f>
        <v>1.7246950232028</v>
      </c>
      <c r="M30" s="22">
        <f>+'Monthly Data 2020_2021_2022'!AA40</f>
        <v>57105.315440190068</v>
      </c>
      <c r="N30" s="9">
        <f>+'Monthly Data 2020_2021_2022'!AB40</f>
        <v>1.5305167332612057</v>
      </c>
      <c r="O30" s="9">
        <f>+'Monthly Data 2020_2021_2022'!AC40</f>
        <v>0.108015489509384</v>
      </c>
      <c r="P30" s="9">
        <f>+'Monthly Data 2020_2021_2022'!AD40</f>
        <v>5.0246402700693339E-2</v>
      </c>
      <c r="Q30" s="22">
        <f>+'Monthly Data 2020_2021_2022'!AE40</f>
        <v>57175.767799395391</v>
      </c>
      <c r="R30" s="12">
        <f t="shared" si="1"/>
        <v>6.7127634533287992</v>
      </c>
      <c r="S30" s="12">
        <f t="shared" si="1"/>
        <v>1.7420043965835904E-2</v>
      </c>
      <c r="T30" s="12">
        <f t="shared" si="1"/>
        <v>2.7971750000000002</v>
      </c>
      <c r="U30" s="12">
        <f t="shared" si="1"/>
        <v>10.862287381012798</v>
      </c>
      <c r="V30" s="12">
        <f t="shared" si="1"/>
        <v>2.2969480901552002</v>
      </c>
      <c r="W30" s="12">
        <f t="shared" si="1"/>
        <v>7.0671037261176011</v>
      </c>
      <c r="X30" s="12">
        <f t="shared" si="1"/>
        <v>7.0426571810128005</v>
      </c>
      <c r="Y30" s="12">
        <f t="shared" si="1"/>
        <v>0.4505223235136</v>
      </c>
      <c r="Z30" s="12">
        <f t="shared" si="1"/>
        <v>4.5792212784336002</v>
      </c>
      <c r="AA30" s="23">
        <f t="shared" si="1"/>
        <v>137520.56817228079</v>
      </c>
      <c r="AB30" s="12">
        <f t="shared" si="1"/>
        <v>5.5285843705630402</v>
      </c>
      <c r="AC30" s="12">
        <f t="shared" si="2"/>
        <v>0.244815874112608</v>
      </c>
      <c r="AD30" s="12">
        <f t="shared" si="2"/>
        <v>0.13201033240832</v>
      </c>
      <c r="AE30" s="25">
        <f t="shared" si="2"/>
        <v>137731.73891703045</v>
      </c>
    </row>
    <row r="31" spans="2:31" x14ac:dyDescent="0.3">
      <c r="B31" s="4">
        <v>2022</v>
      </c>
      <c r="C31" s="4" t="s">
        <v>13</v>
      </c>
      <c r="D31" s="9">
        <f>+'Monthly Data 2020_2021_2022'!R49</f>
        <v>0.445945695995069</v>
      </c>
      <c r="E31" s="9">
        <f>+'Monthly Data 2020_2021_2022'!S49</f>
        <v>6.0046227430767928E-4</v>
      </c>
      <c r="F31" s="9">
        <f>+'Monthly Data 2020_2021_2022'!T49</f>
        <v>2.7013280205144743</v>
      </c>
      <c r="G31" s="9">
        <f>+'Monthly Data 2020_2021_2022'!U49</f>
        <v>3.2347865714678381</v>
      </c>
      <c r="H31" s="9">
        <f>+'Monthly Data 2020_2021_2022'!V49</f>
        <v>0.17165630257360975</v>
      </c>
      <c r="I31" s="9">
        <f>+'Monthly Data 2020_2021_2022'!W49</f>
        <v>0.28830736603198021</v>
      </c>
      <c r="J31" s="9">
        <f>+'Monthly Data 2020_2021_2022'!X49</f>
        <v>0.28418501208456132</v>
      </c>
      <c r="K31" s="9">
        <f>+'Monthly Data 2020_2021_2022'!Y49</f>
        <v>1.4980588184683591E-2</v>
      </c>
      <c r="L31" s="9">
        <f>+'Monthly Data 2020_2021_2022'!Z49</f>
        <v>3.4627984671761709E-4</v>
      </c>
      <c r="M31" s="22">
        <f>+'Monthly Data 2020_2021_2022'!AA49</f>
        <v>49986.062046513485</v>
      </c>
      <c r="N31" s="9">
        <f>+'Monthly Data 2020_2021_2022'!AB49</f>
        <v>1.9249711123868511</v>
      </c>
      <c r="O31" s="9">
        <f>+'Monthly Data 2020_2021_2022'!AC49</f>
        <v>9.6856275294638305E-2</v>
      </c>
      <c r="P31" s="9">
        <f>+'Monthly Data 2020_2021_2022'!AD49</f>
        <v>4.5090485469707807E-2</v>
      </c>
      <c r="Q31" s="22">
        <f>+'Monthly Data 2020_2021_2022'!AE49</f>
        <v>50063.049494360959</v>
      </c>
      <c r="R31" s="12">
        <f t="shared" si="1"/>
        <v>6.8926559448798015</v>
      </c>
      <c r="S31" s="12">
        <f t="shared" si="1"/>
        <v>1.8020481742990591E-2</v>
      </c>
      <c r="T31" s="12">
        <f t="shared" si="1"/>
        <v>5.4985030205144749</v>
      </c>
      <c r="U31" s="12">
        <f t="shared" si="1"/>
        <v>13.885430004062904</v>
      </c>
      <c r="V31" s="12">
        <f t="shared" si="1"/>
        <v>2.4580203018825428</v>
      </c>
      <c r="W31" s="12">
        <f t="shared" si="1"/>
        <v>7.3452423649731147</v>
      </c>
      <c r="X31" s="12">
        <f t="shared" si="1"/>
        <v>7.3173090113462962</v>
      </c>
      <c r="Y31" s="12">
        <f t="shared" si="1"/>
        <v>0.46352730140548359</v>
      </c>
      <c r="Z31" s="12">
        <f t="shared" si="1"/>
        <v>4.4728225350775181</v>
      </c>
      <c r="AA31" s="23">
        <f t="shared" si="1"/>
        <v>187312.84763360425</v>
      </c>
      <c r="AB31" s="12">
        <f t="shared" si="1"/>
        <v>7.4444230354029717</v>
      </c>
      <c r="AC31" s="12">
        <f t="shared" si="2"/>
        <v>0.34010665989786232</v>
      </c>
      <c r="AD31" s="12">
        <f t="shared" si="2"/>
        <v>0.17551885962177893</v>
      </c>
      <c r="AE31" s="25">
        <f t="shared" si="2"/>
        <v>187600.31009413884</v>
      </c>
    </row>
    <row r="32" spans="2:31" x14ac:dyDescent="0.3">
      <c r="B32" s="4">
        <v>2022</v>
      </c>
      <c r="C32" s="4" t="s">
        <v>14</v>
      </c>
      <c r="D32" s="9">
        <f>+'Monthly Data 2020_2021_2022'!R50</f>
        <v>0.46165215256716891</v>
      </c>
      <c r="E32" s="9">
        <f>+'Monthly Data 2020_2021_2022'!S50</f>
        <v>7.9920946661546464E-4</v>
      </c>
      <c r="F32" s="9">
        <f>+'Monthly Data 2020_2021_2022'!T50</f>
        <v>2.086547002672996</v>
      </c>
      <c r="G32" s="9">
        <f>+'Monthly Data 2020_2021_2022'!U50</f>
        <v>3.5490170920908413</v>
      </c>
      <c r="H32" s="9">
        <f>+'Monthly Data 2020_2021_2022'!V50</f>
        <v>0.43620644286980331</v>
      </c>
      <c r="I32" s="9">
        <f>+'Monthly Data 2020_2021_2022'!W50</f>
        <v>1.45040262866563</v>
      </c>
      <c r="J32" s="9">
        <f>+'Monthly Data 2020_2021_2022'!X50</f>
        <v>1.4436404881745761</v>
      </c>
      <c r="K32" s="9">
        <f>+'Monthly Data 2020_2021_2022'!Y50</f>
        <v>1.9931938267089805E-2</v>
      </c>
      <c r="L32" s="9">
        <f>+'Monthly Data 2020_2021_2022'!Z50</f>
        <v>3.4627984671761709E-4</v>
      </c>
      <c r="M32" s="22">
        <f>+'Monthly Data 2020_2021_2022'!AA50</f>
        <v>68443.227092736604</v>
      </c>
      <c r="N32" s="9">
        <f>+'Monthly Data 2020_2021_2022'!AB50</f>
        <v>2.1913878945658047</v>
      </c>
      <c r="O32" s="9">
        <f>+'Monthly Data 2020_2021_2022'!AC50</f>
        <v>0.13275352501253374</v>
      </c>
      <c r="P32" s="9">
        <f>+'Monthly Data 2020_2021_2022'!AD50</f>
        <v>6.1782408614424918E-2</v>
      </c>
      <c r="Q32" s="22">
        <f>+'Monthly Data 2020_2021_2022'!AE50</f>
        <v>68537.57234055447</v>
      </c>
      <c r="R32" s="12">
        <f t="shared" si="1"/>
        <v>7.1300298930029031</v>
      </c>
      <c r="S32" s="12">
        <f t="shared" si="1"/>
        <v>1.8819666712453064E-2</v>
      </c>
      <c r="T32" s="12">
        <f t="shared" si="1"/>
        <v>7.5850500231874705</v>
      </c>
      <c r="U32" s="12">
        <f t="shared" si="1"/>
        <v>17.256268147736012</v>
      </c>
      <c r="V32" s="12">
        <f t="shared" si="1"/>
        <v>2.8853626539060797</v>
      </c>
      <c r="W32" s="12">
        <f t="shared" si="1"/>
        <v>8.7871312664622767</v>
      </c>
      <c r="X32" s="12">
        <f t="shared" si="1"/>
        <v>8.7529663177698058</v>
      </c>
      <c r="Y32" s="12">
        <f t="shared" si="1"/>
        <v>0.48179362937977344</v>
      </c>
      <c r="Z32" s="12">
        <f t="shared" si="1"/>
        <v>4.3832437917214362</v>
      </c>
      <c r="AA32" s="23">
        <f t="shared" si="1"/>
        <v>255593.0926811508</v>
      </c>
      <c r="AB32" s="12">
        <f t="shared" si="1"/>
        <v>9.628633482421856</v>
      </c>
      <c r="AC32" s="12">
        <f t="shared" si="2"/>
        <v>0.47153469540101206</v>
      </c>
      <c r="AD32" s="12">
        <f t="shared" si="2"/>
        <v>0.23580430997995494</v>
      </c>
      <c r="AE32" s="25">
        <f t="shared" si="2"/>
        <v>255974.32719244077</v>
      </c>
    </row>
    <row r="33" spans="2:31" x14ac:dyDescent="0.3">
      <c r="B33" s="4">
        <v>2022</v>
      </c>
      <c r="C33" s="4" t="s">
        <v>15</v>
      </c>
      <c r="D33" s="9">
        <f>+'Monthly Data 2020_2021_2022'!R51</f>
        <v>0.28335965334209551</v>
      </c>
      <c r="E33" s="9">
        <f>+'Monthly Data 2020_2021_2022'!S51</f>
        <v>1.2677446100417644E-3</v>
      </c>
      <c r="F33" s="9">
        <f>+'Monthly Data 2020_2021_2022'!T51</f>
        <v>2.6726578877874956</v>
      </c>
      <c r="G33" s="9">
        <f>+'Monthly Data 2020_2021_2022'!U51</f>
        <v>4.1020652222888216</v>
      </c>
      <c r="H33" s="9">
        <f>+'Monthly Data 2020_2021_2022'!V51</f>
        <v>0.49190340560050722</v>
      </c>
      <c r="I33" s="9">
        <f>+'Monthly Data 2020_2021_2022'!W51</f>
        <v>1.6678675428834888</v>
      </c>
      <c r="J33" s="9">
        <f>+'Monthly Data 2020_2021_2022'!X51</f>
        <v>1.6599962139879167</v>
      </c>
      <c r="K33" s="9">
        <f>+'Monthly Data 2020_2021_2022'!Y51</f>
        <v>3.1604463011548532E-2</v>
      </c>
      <c r="L33" s="9">
        <f>+'Monthly Data 2020_2021_2022'!Z51</f>
        <v>3.1485167509094484E-3</v>
      </c>
      <c r="M33" s="22">
        <f>+'Monthly Data 2020_2021_2022'!AA51</f>
        <v>79942.45784933609</v>
      </c>
      <c r="N33" s="9">
        <f>+'Monthly Data 2020_2021_2022'!AB51</f>
        <v>2.5062114850285098</v>
      </c>
      <c r="O33" s="9">
        <f>+'Monthly Data 2020_2021_2022'!AC51</f>
        <v>0.15498031255880398</v>
      </c>
      <c r="P33" s="9">
        <f>+'Monthly Data 2020_2021_2022'!AD51</f>
        <v>7.2954880268128894E-2</v>
      </c>
      <c r="Q33" s="22">
        <f>+'Monthly Data 2020_2021_2022'!AE51</f>
        <v>80051.297269604329</v>
      </c>
      <c r="R33" s="12">
        <f t="shared" si="1"/>
        <v>7.188081341900932</v>
      </c>
      <c r="S33" s="12">
        <f t="shared" si="1"/>
        <v>2.0087386825341835E-2</v>
      </c>
      <c r="T33" s="12">
        <f t="shared" si="1"/>
        <v>10.257707910974966</v>
      </c>
      <c r="U33" s="12">
        <f t="shared" si="1"/>
        <v>21.1793294216071</v>
      </c>
      <c r="V33" s="12">
        <f t="shared" si="1"/>
        <v>3.3683669686603199</v>
      </c>
      <c r="W33" s="12">
        <f t="shared" si="1"/>
        <v>10.446455082169299</v>
      </c>
      <c r="X33" s="12">
        <f t="shared" si="1"/>
        <v>10.404954350006655</v>
      </c>
      <c r="Y33" s="12">
        <f t="shared" si="1"/>
        <v>0.51173248209852196</v>
      </c>
      <c r="Z33" s="12">
        <f t="shared" si="1"/>
        <v>4.2961422852695446</v>
      </c>
      <c r="AA33" s="23">
        <f t="shared" si="1"/>
        <v>335371.97782529681</v>
      </c>
      <c r="AB33" s="12">
        <f t="shared" si="1"/>
        <v>12.127662519903446</v>
      </c>
      <c r="AC33" s="12">
        <f t="shared" si="2"/>
        <v>0.62518951845043202</v>
      </c>
      <c r="AD33" s="12">
        <f t="shared" si="2"/>
        <v>0.30727223199183495</v>
      </c>
      <c r="AE33" s="25">
        <f t="shared" si="2"/>
        <v>335861.47698479256</v>
      </c>
    </row>
    <row r="34" spans="2:31" x14ac:dyDescent="0.3">
      <c r="B34" s="4">
        <v>2022</v>
      </c>
      <c r="C34" s="4" t="s">
        <v>16</v>
      </c>
      <c r="D34" s="9">
        <f>+'Monthly Data 2020_2021_2022'!R52</f>
        <v>0.31390023700261127</v>
      </c>
      <c r="E34" s="9">
        <f>+'Monthly Data 2020_2021_2022'!S52</f>
        <v>5.0402727490355933E-4</v>
      </c>
      <c r="F34" s="9">
        <f>+'Monthly Data 2020_2021_2022'!T52</f>
        <v>0.78089147607110576</v>
      </c>
      <c r="G34" s="9">
        <f>+'Monthly Data 2020_2021_2022'!U52</f>
        <v>1.7270590315809247</v>
      </c>
      <c r="H34" s="9">
        <f>+'Monthly Data 2020_2021_2022'!V52</f>
        <v>0.21445939622193375</v>
      </c>
      <c r="I34" s="9">
        <f>+'Monthly Data 2020_2021_2022'!W52</f>
        <v>0.69421389181494242</v>
      </c>
      <c r="J34" s="9">
        <f>+'Monthly Data 2020_2021_2022'!X52</f>
        <v>0.67688800385617143</v>
      </c>
      <c r="K34" s="9">
        <f>+'Monthly Data 2020_2021_2022'!Y52</f>
        <v>1.2578121515933554E-2</v>
      </c>
      <c r="L34" s="9">
        <f>+'Monthly Data 2020_2021_2022'!Z52</f>
        <v>1.0989371004340161E-2</v>
      </c>
      <c r="M34" s="22">
        <f>+'Monthly Data 2020_2021_2022'!AA52</f>
        <v>33074.457661053086</v>
      </c>
      <c r="N34" s="9">
        <f>+'Monthly Data 2020_2021_2022'!AB52</f>
        <v>1.5265704489621426</v>
      </c>
      <c r="O34" s="9">
        <f>+'Monthly Data 2020_2021_2022'!AC52</f>
        <v>6.4009638493180615E-2</v>
      </c>
      <c r="P34" s="9">
        <f>+'Monthly Data 2020_2021_2022'!AD52</f>
        <v>3.3254723289130157E-2</v>
      </c>
      <c r="Q34" s="22">
        <f>+'Monthly Data 2020_2021_2022'!AE52</f>
        <v>33131.696794548108</v>
      </c>
      <c r="R34" s="12">
        <f t="shared" si="1"/>
        <v>7.2142933744594773</v>
      </c>
      <c r="S34" s="12">
        <f t="shared" si="1"/>
        <v>2.0591389603092404E-2</v>
      </c>
      <c r="T34" s="12">
        <f t="shared" si="1"/>
        <v>11.038599387046073</v>
      </c>
      <c r="U34" s="12">
        <f t="shared" si="1"/>
        <v>22.680034504770294</v>
      </c>
      <c r="V34" s="12">
        <f t="shared" si="1"/>
        <v>3.570797274035987</v>
      </c>
      <c r="W34" s="12">
        <f t="shared" si="1"/>
        <v>11.129155246807775</v>
      </c>
      <c r="X34" s="12">
        <f t="shared" si="1"/>
        <v>11.071729172111761</v>
      </c>
      <c r="Y34" s="12">
        <f t="shared" si="1"/>
        <v>0.52221499332165544</v>
      </c>
      <c r="Z34" s="12">
        <f t="shared" si="1"/>
        <v>4.1934616330710854</v>
      </c>
      <c r="AA34" s="23">
        <f t="shared" si="1"/>
        <v>368240.46697115985</v>
      </c>
      <c r="AB34" s="12">
        <f t="shared" ref="AB34:AE42" si="3">SUM(N23:N34)</f>
        <v>13.644535521318669</v>
      </c>
      <c r="AC34" s="12">
        <f t="shared" si="3"/>
        <v>0.68753366743422861</v>
      </c>
      <c r="AD34" s="12">
        <f t="shared" si="3"/>
        <v>0.33898999702471622</v>
      </c>
      <c r="AE34" s="25">
        <f t="shared" si="3"/>
        <v>368786.46510208817</v>
      </c>
    </row>
    <row r="35" spans="2:31" x14ac:dyDescent="0.3">
      <c r="B35" s="4">
        <v>2022</v>
      </c>
      <c r="C35" s="4" t="s">
        <v>17</v>
      </c>
      <c r="D35" s="9">
        <f>+'Monthly Data 2020_2021_2022'!R53</f>
        <v>3.8023781905734433</v>
      </c>
      <c r="E35" s="9">
        <f>+'Monthly Data 2020_2021_2022'!S53</f>
        <v>1.0876614454572448E-3</v>
      </c>
      <c r="F35" s="9">
        <f>+'Monthly Data 2020_2021_2022'!T53</f>
        <v>1.1726464569497084</v>
      </c>
      <c r="G35" s="9">
        <f>+'Monthly Data 2020_2021_2022'!U53</f>
        <v>4.7178352646704882</v>
      </c>
      <c r="H35" s="9">
        <f>+'Monthly Data 2020_2021_2022'!V53</f>
        <v>0.42630661407577053</v>
      </c>
      <c r="I35" s="9">
        <f>+'Monthly Data 2020_2021_2022'!W53</f>
        <v>1.4633835345480839</v>
      </c>
      <c r="J35" s="9">
        <f>+'Monthly Data 2020_2021_2022'!X53</f>
        <v>1.4484499522230225</v>
      </c>
      <c r="K35" s="9">
        <f>+'Monthly Data 2020_2021_2022'!Y53</f>
        <v>2.7118083089141893E-2</v>
      </c>
      <c r="L35" s="9">
        <f>+'Monthly Data 2020_2021_2022'!Z53</f>
        <v>1.1594153579860804</v>
      </c>
      <c r="M35" s="22">
        <f>+'Monthly Data 2020_2021_2022'!AA53</f>
        <v>66312.012629592311</v>
      </c>
      <c r="N35" s="9">
        <f>+'Monthly Data 2020_2021_2022'!AB53</f>
        <v>4.8564461322356749</v>
      </c>
      <c r="O35" s="9">
        <f>+'Monthly Data 2020_2021_2022'!AC53</f>
        <v>0.14247675591203865</v>
      </c>
      <c r="P35" s="9">
        <f>+'Monthly Data 2020_2021_2022'!AD53</f>
        <v>8.8694329498764435E-2</v>
      </c>
      <c r="Q35" s="22">
        <f>+'Monthly Data 2020_2021_2022'!AE53</f>
        <v>66475.881856159991</v>
      </c>
      <c r="R35" s="12">
        <f t="shared" si="1"/>
        <v>10.775958360588854</v>
      </c>
      <c r="S35" s="12">
        <f t="shared" si="1"/>
        <v>2.1679026551396655E-2</v>
      </c>
      <c r="T35" s="12">
        <f t="shared" si="1"/>
        <v>12.211245843995782</v>
      </c>
      <c r="U35" s="12">
        <f t="shared" si="1"/>
        <v>27.207145821023047</v>
      </c>
      <c r="V35" s="12">
        <f t="shared" si="1"/>
        <v>3.9842247972654912</v>
      </c>
      <c r="W35" s="12">
        <f t="shared" si="1"/>
        <v>12.580385054179393</v>
      </c>
      <c r="X35" s="12">
        <f t="shared" si="1"/>
        <v>12.511630942583716</v>
      </c>
      <c r="Y35" s="12">
        <f t="shared" si="1"/>
        <v>0.54755746611799727</v>
      </c>
      <c r="Z35" s="12">
        <f t="shared" si="1"/>
        <v>5.2566619678543649</v>
      </c>
      <c r="AA35" s="23">
        <f t="shared" si="1"/>
        <v>434378.42744056211</v>
      </c>
      <c r="AB35" s="12">
        <f t="shared" si="3"/>
        <v>18.493189206007425</v>
      </c>
      <c r="AC35" s="12">
        <f t="shared" si="3"/>
        <v>0.82859993383688335</v>
      </c>
      <c r="AD35" s="12">
        <f t="shared" si="3"/>
        <v>0.42618236826723177</v>
      </c>
      <c r="AE35" s="25">
        <f t="shared" si="3"/>
        <v>435087.67948099563</v>
      </c>
    </row>
    <row r="36" spans="2:31" x14ac:dyDescent="0.3">
      <c r="B36" s="4">
        <v>2022</v>
      </c>
      <c r="C36" s="4" t="s">
        <v>18</v>
      </c>
      <c r="D36" s="9">
        <f>+'Monthly Data 2020_2021_2022'!R54</f>
        <v>7.2854798252289781</v>
      </c>
      <c r="E36" s="9">
        <f>+'Monthly Data 2020_2021_2022'!S54</f>
        <v>1.5361164104792974E-3</v>
      </c>
      <c r="F36" s="9">
        <f>+'Monthly Data 2020_2021_2022'!T54</f>
        <v>1.3820082151057773</v>
      </c>
      <c r="G36" s="9">
        <f>+'Monthly Data 2020_2021_2022'!U54</f>
        <v>6.3697093548881769</v>
      </c>
      <c r="H36" s="9">
        <f>+'Monthly Data 2020_2021_2022'!V54</f>
        <v>0.52467105974851469</v>
      </c>
      <c r="I36" s="9">
        <f>+'Monthly Data 2020_2021_2022'!W54</f>
        <v>1.7704091488887304</v>
      </c>
      <c r="J36" s="9">
        <f>+'Monthly Data 2020_2021_2022'!X54</f>
        <v>1.7448421821223148</v>
      </c>
      <c r="K36" s="9">
        <f>+'Monthly Data 2020_2021_2022'!Y54</f>
        <v>3.829035029344386E-2</v>
      </c>
      <c r="L36" s="9">
        <f>+'Monthly Data 2020_2021_2022'!Z54</f>
        <v>2.1319537203638985</v>
      </c>
      <c r="M36" s="22">
        <f>+'Monthly Data 2020_2021_2022'!AA54</f>
        <v>76411.083380945536</v>
      </c>
      <c r="N36" s="9">
        <f>+'Monthly Data 2020_2021_2022'!AB54</f>
        <v>7.874319089612781</v>
      </c>
      <c r="O36" s="9">
        <f>+'Monthly Data 2020_2021_2022'!AC54</f>
        <v>0.17993528308493548</v>
      </c>
      <c r="P36" s="9">
        <f>+'Monthly Data 2020_2021_2022'!AD54</f>
        <v>0.12011065900585756</v>
      </c>
      <c r="Q36" s="22">
        <f>+'Monthly Data 2020_2021_2022'!AE54</f>
        <v>76661.562072545174</v>
      </c>
      <c r="R36" s="12">
        <f t="shared" si="1"/>
        <v>16.129320145477294</v>
      </c>
      <c r="S36" s="12">
        <f t="shared" si="1"/>
        <v>7.2460336618183976E-3</v>
      </c>
      <c r="T36" s="12">
        <f t="shared" si="1"/>
        <v>13.593204059101559</v>
      </c>
      <c r="U36" s="12">
        <f t="shared" si="1"/>
        <v>32.225971538333376</v>
      </c>
      <c r="V36" s="12">
        <f t="shared" si="1"/>
        <v>4.3998062651016419</v>
      </c>
      <c r="W36" s="12">
        <f t="shared" si="1"/>
        <v>14.187309974825558</v>
      </c>
      <c r="X36" s="12">
        <f t="shared" si="1"/>
        <v>14.095599441888865</v>
      </c>
      <c r="Y36" s="12">
        <f t="shared" si="1"/>
        <v>0.18628436875536322</v>
      </c>
      <c r="Z36" s="12">
        <f t="shared" si="1"/>
        <v>7.2196894023084406</v>
      </c>
      <c r="AA36" s="23">
        <f t="shared" si="1"/>
        <v>508567.84521415818</v>
      </c>
      <c r="AB36" s="12">
        <f t="shared" si="3"/>
        <v>25.863938399664697</v>
      </c>
      <c r="AC36" s="12">
        <f t="shared" si="3"/>
        <v>1.0022731044842581</v>
      </c>
      <c r="AD36" s="12">
        <f t="shared" si="3"/>
        <v>0.5435910690168404</v>
      </c>
      <c r="AE36" s="25">
        <f t="shared" si="3"/>
        <v>509513.09816552192</v>
      </c>
    </row>
    <row r="37" spans="2:31" x14ac:dyDescent="0.3">
      <c r="B37" s="4">
        <v>2022</v>
      </c>
      <c r="C37" s="4" t="s">
        <v>19</v>
      </c>
      <c r="D37" s="9">
        <f>+'Monthly Data 2020_2021_2022'!R55</f>
        <v>15.678209101584725</v>
      </c>
      <c r="E37" s="9">
        <f>+'Monthly Data 2020_2021_2022'!S55</f>
        <v>1.4625174634361113E-3</v>
      </c>
      <c r="F37" s="9">
        <f>+'Monthly Data 2020_2021_2022'!T55</f>
        <v>1.6208657266558046</v>
      </c>
      <c r="G37" s="9">
        <f>+'Monthly Data 2020_2021_2022'!U55</f>
        <v>8.5982691305227039</v>
      </c>
      <c r="H37" s="9">
        <f>+'Monthly Data 2020_2021_2022'!V55</f>
        <v>0.61558178549725051</v>
      </c>
      <c r="I37" s="9">
        <f>+'Monthly Data 2020_2021_2022'!W55</f>
        <v>2.0903144320839391</v>
      </c>
      <c r="J37" s="9">
        <f>+'Monthly Data 2020_2021_2022'!X55</f>
        <v>2.0599242921018237</v>
      </c>
      <c r="K37" s="9">
        <f>+'Monthly Data 2020_2021_2022'!Y55</f>
        <v>3.645679335813768E-2</v>
      </c>
      <c r="L37" s="9">
        <f>+'Monthly Data 2020_2021_2022'!Z55</f>
        <v>2.2438157786783823</v>
      </c>
      <c r="M37" s="22">
        <f>+'Monthly Data 2020_2021_2022'!AA55</f>
        <v>83375.844257042889</v>
      </c>
      <c r="N37" s="9">
        <f>+'Monthly Data 2020_2021_2022'!AB55</f>
        <v>19.001654077093296</v>
      </c>
      <c r="O37" s="9">
        <f>+'Monthly Data 2020_2021_2022'!AC55</f>
        <v>0.22599894493305459</v>
      </c>
      <c r="P37" s="9">
        <f>+'Monthly Data 2020_2021_2022'!AD55</f>
        <v>0.18567430328467402</v>
      </c>
      <c r="Q37" s="22">
        <f>+'Monthly Data 2020_2021_2022'!AE55</f>
        <v>83918.233294560268</v>
      </c>
      <c r="R37" s="12">
        <f t="shared" si="1"/>
        <v>30.176452968724476</v>
      </c>
      <c r="S37" s="12">
        <f t="shared" si="1"/>
        <v>8.68839358868243E-3</v>
      </c>
      <c r="T37" s="12">
        <f t="shared" si="1"/>
        <v>15.213534785757362</v>
      </c>
      <c r="U37" s="12">
        <f t="shared" si="1"/>
        <v>39.348164008272562</v>
      </c>
      <c r="V37" s="12">
        <f t="shared" si="1"/>
        <v>4.893890347020367</v>
      </c>
      <c r="W37" s="12">
        <f t="shared" si="1"/>
        <v>16.059242067000774</v>
      </c>
      <c r="X37" s="12">
        <f t="shared" si="1"/>
        <v>15.939496939507366</v>
      </c>
      <c r="Y37" s="12">
        <f t="shared" si="1"/>
        <v>0.2201857622476622</v>
      </c>
      <c r="Z37" s="12">
        <f t="shared" si="1"/>
        <v>9.2538634844544969</v>
      </c>
      <c r="AA37" s="23">
        <f t="shared" si="1"/>
        <v>588247.31707360584</v>
      </c>
      <c r="AB37" s="12">
        <f t="shared" si="3"/>
        <v>44.34254008442943</v>
      </c>
      <c r="AC37" s="12">
        <f t="shared" si="3"/>
        <v>1.2200172297974312</v>
      </c>
      <c r="AD37" s="12">
        <f t="shared" si="3"/>
        <v>0.72561841404526561</v>
      </c>
      <c r="AE37" s="25">
        <f t="shared" si="3"/>
        <v>589719.431223038</v>
      </c>
    </row>
    <row r="38" spans="2:31" x14ac:dyDescent="0.3">
      <c r="B38" s="4">
        <v>2022</v>
      </c>
      <c r="C38" s="4" t="s">
        <v>20</v>
      </c>
      <c r="D38" s="9">
        <f>+'Monthly Data 2020_2021_2022'!R56</f>
        <v>87.775318843034711</v>
      </c>
      <c r="E38" s="9">
        <f>+'Monthly Data 2020_2021_2022'!S56</f>
        <v>1.5963812018139163E-3</v>
      </c>
      <c r="F38" s="9">
        <f>+'Monthly Data 2020_2021_2022'!T56</f>
        <v>2.5887647044616742</v>
      </c>
      <c r="G38" s="9">
        <f>+'Monthly Data 2020_2021_2022'!U56</f>
        <v>27.785399784826801</v>
      </c>
      <c r="H38" s="9">
        <f>+'Monthly Data 2020_2021_2022'!V56</f>
        <v>1.2601226119983573</v>
      </c>
      <c r="I38" s="9">
        <f>+'Monthly Data 2020_2021_2022'!W56</f>
        <v>4.4238017949060717</v>
      </c>
      <c r="J38" s="9">
        <f>+'Monthly Data 2020_2021_2022'!X56</f>
        <v>4.3904625505438002</v>
      </c>
      <c r="K38" s="9">
        <f>+'Monthly Data 2020_2021_2022'!Y56</f>
        <v>3.9791691973494268E-2</v>
      </c>
      <c r="L38" s="9">
        <f>+'Monthly Data 2020_2021_2022'!Z56</f>
        <v>1.8485720792488143</v>
      </c>
      <c r="M38" s="22">
        <f>+'Monthly Data 2020_2021_2022'!AA56</f>
        <v>127401.89874734783</v>
      </c>
      <c r="N38" s="9">
        <f>+'Monthly Data 2020_2021_2022'!AB56</f>
        <v>86.271518355235045</v>
      </c>
      <c r="O38" s="9">
        <f>+'Monthly Data 2020_2021_2022'!AC56</f>
        <v>0.57757772490166503</v>
      </c>
      <c r="P38" s="9">
        <f>+'Monthly Data 2020_2021_2022'!AD56</f>
        <v>0.7583382527671233</v>
      </c>
      <c r="Q38" s="22">
        <f>+'Monthly Data 2020_2021_2022'!AE56</f>
        <v>129730.8048682494</v>
      </c>
      <c r="R38" s="12">
        <f t="shared" si="1"/>
        <v>117.36154777179374</v>
      </c>
      <c r="S38" s="12">
        <f t="shared" si="1"/>
        <v>1.026948421450518E-2</v>
      </c>
      <c r="T38" s="12">
        <f t="shared" si="1"/>
        <v>17.802299490219035</v>
      </c>
      <c r="U38" s="12">
        <f t="shared" si="1"/>
        <v>66.479067336449646</v>
      </c>
      <c r="V38" s="12">
        <f t="shared" si="1"/>
        <v>6.0618743096589025</v>
      </c>
      <c r="W38" s="12">
        <f t="shared" si="1"/>
        <v>20.391465576216824</v>
      </c>
      <c r="X38" s="12">
        <f t="shared" si="1"/>
        <v>20.240691749786546</v>
      </c>
      <c r="Y38" s="12">
        <f t="shared" si="1"/>
        <v>0.25763032478727604</v>
      </c>
      <c r="Z38" s="12">
        <f t="shared" si="1"/>
        <v>10.961482878250369</v>
      </c>
      <c r="AA38" s="23">
        <f t="shared" si="1"/>
        <v>713610.5709016379</v>
      </c>
      <c r="AB38" s="12">
        <f t="shared" si="3"/>
        <v>130.13469297272451</v>
      </c>
      <c r="AC38" s="12">
        <f t="shared" si="3"/>
        <v>1.7936083187808727</v>
      </c>
      <c r="AD38" s="12">
        <f t="shared" si="3"/>
        <v>1.4824747085561401</v>
      </c>
      <c r="AE38" s="25">
        <f t="shared" si="3"/>
        <v>717398.42660048348</v>
      </c>
    </row>
    <row r="39" spans="2:31" x14ac:dyDescent="0.3">
      <c r="B39" s="4">
        <v>2022</v>
      </c>
      <c r="C39" s="4" t="s">
        <v>21</v>
      </c>
      <c r="D39" s="9">
        <f>+'Monthly Data 2020_2021_2022'!R57</f>
        <v>436.15609525044084</v>
      </c>
      <c r="E39" s="9">
        <f>+'Monthly Data 2020_2021_2022'!S57</f>
        <v>2.1135169870450509E-3</v>
      </c>
      <c r="F39" s="9">
        <f>+'Monthly Data 2020_2021_2022'!T57</f>
        <v>4.3407068530760409</v>
      </c>
      <c r="G39" s="9">
        <f>+'Monthly Data 2020_2021_2022'!U57</f>
        <v>163.47510277365208</v>
      </c>
      <c r="H39" s="9">
        <f>+'Monthly Data 2020_2021_2022'!V57</f>
        <v>5.8884913004646116</v>
      </c>
      <c r="I39" s="9">
        <f>+'Monthly Data 2020_2021_2022'!W57</f>
        <v>21.222842295814452</v>
      </c>
      <c r="J39" s="9">
        <f>+'Monthly Data 2020_2021_2022'!X57</f>
        <v>21.187086604369316</v>
      </c>
      <c r="K39" s="9">
        <f>+'Monthly Data 2020_2021_2022'!Y57</f>
        <v>5.3374966283997301E-2</v>
      </c>
      <c r="L39" s="9">
        <f>+'Monthly Data 2020_2021_2022'!Z57</f>
        <v>510.89548951469664</v>
      </c>
      <c r="M39" s="22">
        <f>+'Monthly Data 2020_2021_2022'!AA57</f>
        <v>415180.95104831812</v>
      </c>
      <c r="N39" s="9">
        <f>+'Monthly Data 2020_2021_2022'!AB57</f>
        <v>94.443491061343494</v>
      </c>
      <c r="O39" s="9">
        <f>+'Monthly Data 2020_2021_2022'!AC57</f>
        <v>3.1576016417612021</v>
      </c>
      <c r="P39" s="9">
        <f>+'Monthly Data 2020_2021_2022'!AD57</f>
        <v>7.2525320137354798</v>
      </c>
      <c r="Q39" s="22">
        <f>+'Monthly Data 2020_2021_2022'!AE57</f>
        <v>418483.00361409649</v>
      </c>
      <c r="R39" s="12">
        <f t="shared" si="1"/>
        <v>552.97611241719039</v>
      </c>
      <c r="S39" s="12">
        <f t="shared" si="1"/>
        <v>1.230784366497815E-2</v>
      </c>
      <c r="T39" s="12">
        <f t="shared" si="1"/>
        <v>22.085111343295075</v>
      </c>
      <c r="U39" s="12">
        <f t="shared" si="1"/>
        <v>228.91122970012188</v>
      </c>
      <c r="V39" s="12">
        <f t="shared" si="1"/>
        <v>11.8259904462343</v>
      </c>
      <c r="W39" s="12">
        <f t="shared" si="1"/>
        <v>41.361148071811861</v>
      </c>
      <c r="X39" s="12">
        <f t="shared" si="1"/>
        <v>41.177639099361848</v>
      </c>
      <c r="Y39" s="12">
        <f t="shared" si="1"/>
        <v>0.30759568946760774</v>
      </c>
      <c r="Z39" s="12">
        <f t="shared" si="1"/>
        <v>521.64286215558081</v>
      </c>
      <c r="AA39" s="23">
        <f t="shared" si="1"/>
        <v>1120691.5513863596</v>
      </c>
      <c r="AB39" s="12">
        <f t="shared" si="3"/>
        <v>224.04425964381198</v>
      </c>
      <c r="AC39" s="12">
        <f t="shared" si="3"/>
        <v>4.9419754033531325</v>
      </c>
      <c r="AD39" s="12">
        <f t="shared" si="3"/>
        <v>8.7157112640353702</v>
      </c>
      <c r="AE39" s="25">
        <f t="shared" si="3"/>
        <v>1127765.3647548156</v>
      </c>
    </row>
    <row r="40" spans="2:31" s="37" customFormat="1" x14ac:dyDescent="0.3">
      <c r="B40" s="31">
        <v>2022</v>
      </c>
      <c r="C40" s="31" t="s">
        <v>22</v>
      </c>
      <c r="D40" s="32">
        <f>+'Monthly Data 2020_2021_2022'!R58</f>
        <v>193.22281416236234</v>
      </c>
      <c r="E40" s="32">
        <f>+'Monthly Data 2020_2021_2022'!S58</f>
        <v>2.3412472218606018E-3</v>
      </c>
      <c r="F40" s="32">
        <f>+'Monthly Data 2020_2021_2022'!T58</f>
        <v>5.6213710442097309</v>
      </c>
      <c r="G40" s="32">
        <f>+'Monthly Data 2020_2021_2022'!U58</f>
        <v>62.265498370703128</v>
      </c>
      <c r="H40" s="32">
        <f>+'Monthly Data 2020_2021_2022'!V58</f>
        <v>3.1839149189370142</v>
      </c>
      <c r="I40" s="32">
        <f>+'Monthly Data 2020_2021_2022'!W58</f>
        <v>10.359492850032224</v>
      </c>
      <c r="J40" s="32">
        <f>+'Monthly Data 2020_2021_2022'!X58</f>
        <v>10.323649500032223</v>
      </c>
      <c r="K40" s="32">
        <f>+'Monthly Data 2020_2021_2022'!Y58</f>
        <v>5.8328064123544812E-2</v>
      </c>
      <c r="L40" s="32">
        <f>+'Monthly Data 2020_2021_2022'!Z58</f>
        <v>141.84347800330235</v>
      </c>
      <c r="M40" s="33">
        <f>+'Monthly Data 2020_2021_2022'!AA58</f>
        <v>224203.04722476512</v>
      </c>
      <c r="N40" s="32">
        <f>+'Monthly Data 2020_2021_2022'!AB58</f>
        <v>87.590887641744743</v>
      </c>
      <c r="O40" s="32">
        <f>+'Monthly Data 2020_2021_2022'!AC58</f>
        <v>1.2044374757913576</v>
      </c>
      <c r="P40" s="32">
        <f>+'Monthly Data 2020_2021_2022'!AD58</f>
        <v>4.4987707099334653</v>
      </c>
      <c r="Q40" s="33">
        <f>+'Monthly Data 2020_2021_2022'!AE58</f>
        <v>226751.74179289455</v>
      </c>
      <c r="R40" s="34">
        <f t="shared" si="1"/>
        <v>745.77879452102002</v>
      </c>
      <c r="S40" s="34">
        <f t="shared" si="1"/>
        <v>1.4433933350266673E-2</v>
      </c>
      <c r="T40" s="34">
        <f t="shared" si="1"/>
        <v>27.429167387504812</v>
      </c>
      <c r="U40" s="34">
        <f t="shared" si="1"/>
        <v>290.14818549352725</v>
      </c>
      <c r="V40" s="34">
        <f t="shared" si="1"/>
        <v>14.706267019679906</v>
      </c>
      <c r="W40" s="34">
        <f t="shared" si="1"/>
        <v>50.705667940022479</v>
      </c>
      <c r="X40" s="34">
        <f t="shared" si="1"/>
        <v>50.488706162997865</v>
      </c>
      <c r="Y40" s="34">
        <f t="shared" si="1"/>
        <v>0.36059128068661528</v>
      </c>
      <c r="Z40" s="34">
        <f t="shared" si="1"/>
        <v>662.94800994813045</v>
      </c>
      <c r="AA40" s="35">
        <f t="shared" si="1"/>
        <v>1322352.2787580313</v>
      </c>
      <c r="AB40" s="34">
        <f t="shared" si="3"/>
        <v>310.84808076473075</v>
      </c>
      <c r="AC40" s="34">
        <f t="shared" si="3"/>
        <v>6.1126485567621787</v>
      </c>
      <c r="AD40" s="34">
        <f t="shared" si="3"/>
        <v>13.199065571268143</v>
      </c>
      <c r="AE40" s="36">
        <f t="shared" si="3"/>
        <v>1331945.0501413643</v>
      </c>
    </row>
    <row r="41" spans="2:31" x14ac:dyDescent="0.3">
      <c r="B41" s="4">
        <v>2022</v>
      </c>
      <c r="C41" s="4" t="s">
        <v>23</v>
      </c>
      <c r="D41" s="9">
        <f>+'Monthly Data 2020_2021_2022'!R59</f>
        <v>0</v>
      </c>
      <c r="E41" s="9">
        <f>+'Monthly Data 2020_2021_2022'!S59</f>
        <v>0</v>
      </c>
      <c r="F41" s="9">
        <f>+'Monthly Data 2020_2021_2022'!T59</f>
        <v>0</v>
      </c>
      <c r="G41" s="9">
        <f>+'Monthly Data 2020_2021_2022'!U59</f>
        <v>0</v>
      </c>
      <c r="H41" s="9">
        <f>+'Monthly Data 2020_2021_2022'!V59</f>
        <v>0</v>
      </c>
      <c r="I41" s="9">
        <f>+'Monthly Data 2020_2021_2022'!W59</f>
        <v>0</v>
      </c>
      <c r="J41" s="9">
        <f>+'Monthly Data 2020_2021_2022'!X59</f>
        <v>0</v>
      </c>
      <c r="K41" s="9">
        <f>+'Monthly Data 2020_2021_2022'!Y59</f>
        <v>0</v>
      </c>
      <c r="L41" s="9">
        <f>+'Monthly Data 2020_2021_2022'!Z59</f>
        <v>0</v>
      </c>
      <c r="M41" s="22">
        <f>+'Monthly Data 2020_2021_2022'!AA59</f>
        <v>0</v>
      </c>
      <c r="N41" s="9">
        <f>+'Monthly Data 2020_2021_2022'!AB59</f>
        <v>0</v>
      </c>
      <c r="O41" s="9">
        <f>+'Monthly Data 2020_2021_2022'!AC59</f>
        <v>0</v>
      </c>
      <c r="P41" s="9">
        <f>+'Monthly Data 2020_2021_2022'!AD59</f>
        <v>0</v>
      </c>
      <c r="Q41" s="22">
        <f>+'Monthly Data 2020_2021_2022'!AE59</f>
        <v>0</v>
      </c>
      <c r="R41" s="12">
        <f t="shared" si="1"/>
        <v>745.66000131657597</v>
      </c>
      <c r="S41" s="12">
        <f t="shared" si="1"/>
        <v>1.3908908853113681E-2</v>
      </c>
      <c r="T41" s="12">
        <f t="shared" si="1"/>
        <v>26.779462387504807</v>
      </c>
      <c r="U41" s="12">
        <f t="shared" si="1"/>
        <v>288.56933154510955</v>
      </c>
      <c r="V41" s="12">
        <f t="shared" si="1"/>
        <v>14.12997792883364</v>
      </c>
      <c r="W41" s="12">
        <f t="shared" si="1"/>
        <v>48.668299212846009</v>
      </c>
      <c r="X41" s="12">
        <f t="shared" si="1"/>
        <v>48.452867981246797</v>
      </c>
      <c r="Y41" s="12">
        <f t="shared" si="1"/>
        <v>0.34745567039381531</v>
      </c>
      <c r="Z41" s="12">
        <f t="shared" si="1"/>
        <v>661.86224992492771</v>
      </c>
      <c r="AA41" s="23">
        <f t="shared" si="1"/>
        <v>1281436.3573778414</v>
      </c>
      <c r="AB41" s="12">
        <f t="shared" si="3"/>
        <v>309.71797403146957</v>
      </c>
      <c r="AC41" s="12">
        <f t="shared" si="3"/>
        <v>6.0446430672527942</v>
      </c>
      <c r="AD41" s="12">
        <f t="shared" si="3"/>
        <v>13.167449168567449</v>
      </c>
      <c r="AE41" s="25">
        <f t="shared" si="3"/>
        <v>1290980.6111969692</v>
      </c>
    </row>
    <row r="42" spans="2:31" x14ac:dyDescent="0.3">
      <c r="B42" s="4">
        <v>2022</v>
      </c>
      <c r="C42" s="4" t="s">
        <v>24</v>
      </c>
      <c r="D42" s="9">
        <f>+'Monthly Data 2020_2021_2022'!R60</f>
        <v>0</v>
      </c>
      <c r="E42" s="9">
        <f>+'Monthly Data 2020_2021_2022'!S60</f>
        <v>0</v>
      </c>
      <c r="F42" s="9">
        <f>+'Monthly Data 2020_2021_2022'!T60</f>
        <v>0</v>
      </c>
      <c r="G42" s="9">
        <f>+'Monthly Data 2020_2021_2022'!U60</f>
        <v>0</v>
      </c>
      <c r="H42" s="9">
        <f>+'Monthly Data 2020_2021_2022'!V60</f>
        <v>0</v>
      </c>
      <c r="I42" s="9">
        <f>+'Monthly Data 2020_2021_2022'!W60</f>
        <v>0</v>
      </c>
      <c r="J42" s="9">
        <f>+'Monthly Data 2020_2021_2022'!X60</f>
        <v>0</v>
      </c>
      <c r="K42" s="9">
        <f>+'Monthly Data 2020_2021_2022'!Y60</f>
        <v>0</v>
      </c>
      <c r="L42" s="9">
        <f>+'Monthly Data 2020_2021_2022'!Z60</f>
        <v>0</v>
      </c>
      <c r="M42" s="22">
        <f>+'Monthly Data 2020_2021_2022'!AA60</f>
        <v>0</v>
      </c>
      <c r="N42" s="9">
        <f>+'Monthly Data 2020_2021_2022'!AB60</f>
        <v>0</v>
      </c>
      <c r="O42" s="9">
        <f>+'Monthly Data 2020_2021_2022'!AC60</f>
        <v>0</v>
      </c>
      <c r="P42" s="9">
        <f>+'Monthly Data 2020_2021_2022'!AD60</f>
        <v>0</v>
      </c>
      <c r="Q42" s="22">
        <f>+'Monthly Data 2020_2021_2022'!AE60</f>
        <v>0</v>
      </c>
      <c r="R42" s="12">
        <f t="shared" si="1"/>
        <v>745.42515311213197</v>
      </c>
      <c r="S42" s="12">
        <f t="shared" si="1"/>
        <v>1.3308884355960691E-2</v>
      </c>
      <c r="T42" s="12">
        <f t="shared" si="1"/>
        <v>24.967787387504806</v>
      </c>
      <c r="U42" s="12">
        <f t="shared" si="1"/>
        <v>285.82474259669181</v>
      </c>
      <c r="V42" s="12">
        <f t="shared" si="1"/>
        <v>13.213313837987371</v>
      </c>
      <c r="W42" s="12">
        <f t="shared" si="1"/>
        <v>45.43103548566954</v>
      </c>
      <c r="X42" s="12">
        <f t="shared" si="1"/>
        <v>45.219124799495724</v>
      </c>
      <c r="Y42" s="12">
        <f t="shared" si="1"/>
        <v>0.33245506010101528</v>
      </c>
      <c r="Z42" s="12">
        <f t="shared" si="1"/>
        <v>660.13755490172491</v>
      </c>
      <c r="AA42" s="23">
        <f t="shared" si="1"/>
        <v>1224331.0419376511</v>
      </c>
      <c r="AB42" s="12">
        <f t="shared" si="3"/>
        <v>308.18745729820836</v>
      </c>
      <c r="AC42" s="12">
        <f t="shared" si="3"/>
        <v>5.9366275777434101</v>
      </c>
      <c r="AD42" s="12">
        <f t="shared" si="3"/>
        <v>13.117202765866756</v>
      </c>
      <c r="AE42" s="25">
        <f t="shared" si="3"/>
        <v>1233804.8433975736</v>
      </c>
    </row>
    <row r="43" spans="2:31" x14ac:dyDescent="0.3">
      <c r="AA43" s="24"/>
      <c r="AE43" s="3"/>
    </row>
    <row r="44" spans="2:31" x14ac:dyDescent="0.3">
      <c r="AE44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39196-38D0-4D99-A3E2-51954D69CBB5}">
  <dimension ref="B1:S458"/>
  <sheetViews>
    <sheetView showGridLines="0" tabSelected="1" workbookViewId="0">
      <pane xSplit="3" ySplit="7" topLeftCell="D8" activePane="bottomRight" state="frozen"/>
      <selection pane="topRight" activeCell="E1" sqref="E1"/>
      <selection pane="bottomLeft" activeCell="A5" sqref="A5"/>
      <selection pane="bottomRight" activeCell="D8" sqref="D8"/>
    </sheetView>
  </sheetViews>
  <sheetFormatPr defaultColWidth="9.109375" defaultRowHeight="14.4" x14ac:dyDescent="0.3"/>
  <cols>
    <col min="1" max="1" width="3.5546875" style="2" customWidth="1"/>
    <col min="2" max="2" width="18.6640625" style="2" customWidth="1"/>
    <col min="3" max="3" width="46.33203125" style="2" customWidth="1"/>
    <col min="4" max="4" width="8.109375" style="2" customWidth="1"/>
    <col min="5" max="5" width="7.33203125" style="2" customWidth="1"/>
    <col min="6" max="107" width="10.33203125" style="2" customWidth="1"/>
    <col min="108" max="16384" width="9.109375" style="2"/>
  </cols>
  <sheetData>
    <row r="1" spans="2:19" x14ac:dyDescent="0.3">
      <c r="B1" s="50" t="s">
        <v>105</v>
      </c>
      <c r="C1" s="49"/>
      <c r="D1" s="49"/>
      <c r="E1" s="49"/>
    </row>
    <row r="2" spans="2:19" x14ac:dyDescent="0.3">
      <c r="B2" s="50" t="s">
        <v>104</v>
      </c>
      <c r="C2" s="49"/>
      <c r="D2" s="49"/>
      <c r="E2" s="49"/>
    </row>
    <row r="3" spans="2:19" x14ac:dyDescent="0.3">
      <c r="B3" s="50" t="s">
        <v>103</v>
      </c>
      <c r="C3" s="49"/>
      <c r="D3" s="49"/>
      <c r="E3" s="49"/>
    </row>
    <row r="4" spans="2:19" x14ac:dyDescent="0.3">
      <c r="B4" s="50"/>
      <c r="C4" s="49"/>
      <c r="D4" s="49"/>
      <c r="E4" s="49"/>
    </row>
    <row r="6" spans="2:19" ht="43.2" x14ac:dyDescent="0.3">
      <c r="F6" s="48" t="s">
        <v>102</v>
      </c>
      <c r="G6" s="48" t="s">
        <v>102</v>
      </c>
      <c r="H6" s="48" t="s">
        <v>102</v>
      </c>
      <c r="I6" s="48" t="s">
        <v>102</v>
      </c>
      <c r="J6" s="48" t="s">
        <v>102</v>
      </c>
      <c r="K6" s="48" t="s">
        <v>102</v>
      </c>
      <c r="L6" s="48" t="s">
        <v>102</v>
      </c>
      <c r="M6" s="48" t="s">
        <v>102</v>
      </c>
      <c r="N6" s="48" t="s">
        <v>102</v>
      </c>
      <c r="O6" s="48" t="s">
        <v>102</v>
      </c>
      <c r="P6" s="48" t="s">
        <v>102</v>
      </c>
      <c r="Q6" s="48" t="s">
        <v>102</v>
      </c>
      <c r="R6" s="48" t="s">
        <v>102</v>
      </c>
      <c r="S6" s="48" t="s">
        <v>102</v>
      </c>
    </row>
    <row r="7" spans="2:19" x14ac:dyDescent="0.3">
      <c r="B7" s="47" t="s">
        <v>101</v>
      </c>
      <c r="C7" s="2" t="s">
        <v>100</v>
      </c>
      <c r="D7" s="2" t="s">
        <v>1</v>
      </c>
      <c r="E7" s="2" t="s">
        <v>0</v>
      </c>
      <c r="F7" s="46" t="s">
        <v>2</v>
      </c>
      <c r="G7" s="46" t="s">
        <v>3</v>
      </c>
      <c r="H7" s="46" t="s">
        <v>4</v>
      </c>
      <c r="I7" s="46" t="s">
        <v>51</v>
      </c>
      <c r="J7" s="46" t="s">
        <v>99</v>
      </c>
      <c r="K7" s="46" t="s">
        <v>5</v>
      </c>
      <c r="L7" s="46" t="s">
        <v>6</v>
      </c>
      <c r="M7" s="46" t="s">
        <v>7</v>
      </c>
      <c r="N7" s="46" t="s">
        <v>8</v>
      </c>
      <c r="O7" s="46" t="s">
        <v>9</v>
      </c>
      <c r="P7" s="46" t="s">
        <v>10</v>
      </c>
      <c r="Q7" s="46" t="s">
        <v>11</v>
      </c>
      <c r="R7" s="46" t="s">
        <v>52</v>
      </c>
      <c r="S7" s="46" t="s">
        <v>12</v>
      </c>
    </row>
    <row r="8" spans="2:19" x14ac:dyDescent="0.3">
      <c r="B8" s="39">
        <v>101</v>
      </c>
      <c r="C8" s="38" t="s">
        <v>98</v>
      </c>
      <c r="D8" s="38" t="s">
        <v>22</v>
      </c>
      <c r="E8" s="39">
        <v>2021</v>
      </c>
      <c r="F8" s="38">
        <v>9.4879999999999992E-2</v>
      </c>
      <c r="G8" s="38">
        <v>8.9999999999999992E-5</v>
      </c>
      <c r="H8" s="38">
        <v>8.9094999999999994E-2</v>
      </c>
      <c r="I8" s="38">
        <v>0.39837499999999998</v>
      </c>
      <c r="J8" s="38">
        <v>0.118615</v>
      </c>
      <c r="K8" s="38">
        <v>0.42027499999999995</v>
      </c>
      <c r="L8" s="38">
        <v>0.42027499999999995</v>
      </c>
      <c r="M8" s="38">
        <v>2.2000000000000001E-3</v>
      </c>
      <c r="N8" s="38">
        <v>0.22414500000000001</v>
      </c>
      <c r="O8" s="38">
        <v>9410.3898149999986</v>
      </c>
      <c r="P8" s="38">
        <v>0.14038499999999998</v>
      </c>
      <c r="Q8" s="38">
        <v>1.4039999999999999E-2</v>
      </c>
      <c r="R8" s="38">
        <v>6.5300000000000002E-3</v>
      </c>
      <c r="S8" s="38">
        <v>9418.0829250000006</v>
      </c>
    </row>
    <row r="9" spans="2:19" x14ac:dyDescent="0.3">
      <c r="B9" s="39"/>
      <c r="C9" s="38"/>
      <c r="D9" s="38" t="s">
        <v>23</v>
      </c>
      <c r="E9" s="39">
        <v>2021</v>
      </c>
      <c r="F9" s="38">
        <v>5.0270000000000002E-2</v>
      </c>
      <c r="G9" s="38">
        <v>8.9999999999999992E-5</v>
      </c>
      <c r="H9" s="38">
        <v>0.11245000000000001</v>
      </c>
      <c r="I9" s="38">
        <v>0.30766000000000004</v>
      </c>
      <c r="J9" s="38">
        <v>0.102785</v>
      </c>
      <c r="K9" s="38">
        <v>0.36417500000000003</v>
      </c>
      <c r="L9" s="38">
        <v>0.36417500000000003</v>
      </c>
      <c r="M9" s="38">
        <v>2.2799999999999999E-3</v>
      </c>
      <c r="N9" s="38">
        <v>0.19422499999999998</v>
      </c>
      <c r="O9" s="38">
        <v>8144.0304749999996</v>
      </c>
      <c r="P9" s="38">
        <v>0.12164499999999999</v>
      </c>
      <c r="Q9" s="38">
        <v>1.2164999999999999E-2</v>
      </c>
      <c r="R9" s="38">
        <v>5.6550000000000003E-3</v>
      </c>
      <c r="S9" s="38">
        <v>8150.6967199999999</v>
      </c>
    </row>
    <row r="10" spans="2:19" x14ac:dyDescent="0.3">
      <c r="B10" s="39"/>
      <c r="C10" s="38"/>
      <c r="D10" s="38" t="s">
        <v>24</v>
      </c>
      <c r="E10" s="39">
        <v>2021</v>
      </c>
      <c r="F10" s="38">
        <v>8.0245000000000011E-2</v>
      </c>
      <c r="G10" s="38">
        <v>1.6000000000000001E-4</v>
      </c>
      <c r="H10" s="38">
        <v>0.59753000000000001</v>
      </c>
      <c r="I10" s="38">
        <v>0.83684500000000006</v>
      </c>
      <c r="J10" s="38">
        <v>0.240065</v>
      </c>
      <c r="K10" s="38">
        <v>0.85059000000000007</v>
      </c>
      <c r="L10" s="38">
        <v>0.85059000000000007</v>
      </c>
      <c r="M10" s="38">
        <v>4.0249999999999999E-3</v>
      </c>
      <c r="N10" s="38">
        <v>0.45365</v>
      </c>
      <c r="O10" s="38">
        <v>15022.266555</v>
      </c>
      <c r="P10" s="38">
        <v>0.28412500000000002</v>
      </c>
      <c r="Q10" s="38">
        <v>2.8414999999999999E-2</v>
      </c>
      <c r="R10" s="38">
        <v>1.3210000000000001E-2</v>
      </c>
      <c r="S10" s="38">
        <v>15037.836630000002</v>
      </c>
    </row>
    <row r="11" spans="2:19" x14ac:dyDescent="0.3">
      <c r="B11" s="39"/>
      <c r="C11" s="38"/>
      <c r="D11" s="38" t="s">
        <v>13</v>
      </c>
      <c r="E11" s="39">
        <v>2022</v>
      </c>
      <c r="F11" s="38">
        <v>0.18457078086334977</v>
      </c>
      <c r="G11" s="38">
        <v>1.4053664613331794E-4</v>
      </c>
      <c r="H11" s="38">
        <v>1.5215522282931813</v>
      </c>
      <c r="I11" s="38">
        <v>0.79394157735700088</v>
      </c>
      <c r="J11" s="38">
        <v>9.8052050379388286E-2</v>
      </c>
      <c r="K11" s="38">
        <v>8.0326526655484246E-2</v>
      </c>
      <c r="L11" s="38">
        <v>8.0326526655484246E-2</v>
      </c>
      <c r="M11" s="38">
        <v>3.5011620860318348E-3</v>
      </c>
      <c r="N11" s="38">
        <v>0</v>
      </c>
      <c r="O11" s="38">
        <v>12916.326335329844</v>
      </c>
      <c r="P11" s="38">
        <v>0.25040494238542432</v>
      </c>
      <c r="Q11" s="38">
        <v>2.5040494238542439E-2</v>
      </c>
      <c r="R11" s="38">
        <v>1.1643621966033611E-2</v>
      </c>
      <c r="S11" s="38">
        <v>12930.048526172566</v>
      </c>
    </row>
    <row r="12" spans="2:19" x14ac:dyDescent="0.3">
      <c r="B12" s="39"/>
      <c r="C12" s="38"/>
      <c r="D12" s="38" t="s">
        <v>14</v>
      </c>
      <c r="E12" s="39">
        <v>2022</v>
      </c>
      <c r="F12" s="38">
        <v>0.13994525791024945</v>
      </c>
      <c r="G12" s="38">
        <v>2.8719141901580465E-4</v>
      </c>
      <c r="H12" s="38">
        <v>0.77689381545849157</v>
      </c>
      <c r="I12" s="38">
        <v>1.3016922767869521</v>
      </c>
      <c r="J12" s="38">
        <v>0.16350260201057784</v>
      </c>
      <c r="K12" s="38">
        <v>0.68494333274701524</v>
      </c>
      <c r="L12" s="38">
        <v>0.68494333274701524</v>
      </c>
      <c r="M12" s="38">
        <v>7.1547438718436674E-3</v>
      </c>
      <c r="N12" s="38">
        <v>0</v>
      </c>
      <c r="O12" s="38">
        <v>25119.527107675709</v>
      </c>
      <c r="P12" s="38">
        <v>0.4871096033034597</v>
      </c>
      <c r="Q12" s="38">
        <v>4.8710960330346012E-2</v>
      </c>
      <c r="R12" s="38">
        <v>2.2650192216095089E-2</v>
      </c>
      <c r="S12" s="38">
        <v>25146.220713936738</v>
      </c>
    </row>
    <row r="13" spans="2:19" x14ac:dyDescent="0.3">
      <c r="B13" s="39"/>
      <c r="C13" s="38"/>
      <c r="D13" s="38" t="s">
        <v>15</v>
      </c>
      <c r="E13" s="39">
        <v>2022</v>
      </c>
      <c r="F13" s="38">
        <v>5.7752400883450052E-2</v>
      </c>
      <c r="G13" s="38">
        <v>4.6511665759273191E-4</v>
      </c>
      <c r="H13" s="38">
        <v>0.93947980487743588</v>
      </c>
      <c r="I13" s="38">
        <v>1.4832955780035484</v>
      </c>
      <c r="J13" s="38">
        <v>0.1892529029096939</v>
      </c>
      <c r="K13" s="38">
        <v>0.7928162148919603</v>
      </c>
      <c r="L13" s="38">
        <v>0.7928162148919603</v>
      </c>
      <c r="M13" s="38">
        <v>1.1587360677447244E-2</v>
      </c>
      <c r="N13" s="38">
        <v>0</v>
      </c>
      <c r="O13" s="38">
        <v>29086.049720952826</v>
      </c>
      <c r="P13" s="38">
        <v>0.5638253173145531</v>
      </c>
      <c r="Q13" s="38">
        <v>5.6382531731455278E-2</v>
      </c>
      <c r="R13" s="38">
        <v>2.6217409237812742E-2</v>
      </c>
      <c r="S13" s="38">
        <v>29116.947348341662</v>
      </c>
    </row>
    <row r="14" spans="2:19" x14ac:dyDescent="0.3">
      <c r="B14" s="39"/>
      <c r="C14" s="38"/>
      <c r="D14" s="38" t="s">
        <v>16</v>
      </c>
      <c r="E14" s="39">
        <v>2022</v>
      </c>
      <c r="F14" s="38">
        <v>1.4464896731499999E-2</v>
      </c>
      <c r="G14" s="38">
        <v>1.7082900473527473E-4</v>
      </c>
      <c r="H14" s="38">
        <v>0.24354350718244602</v>
      </c>
      <c r="I14" s="38">
        <v>0.55840998372795025</v>
      </c>
      <c r="J14" s="38">
        <v>7.2097965450018106E-2</v>
      </c>
      <c r="K14" s="38">
        <v>0.30203201742575175</v>
      </c>
      <c r="L14" s="38">
        <v>0.30203201742575175</v>
      </c>
      <c r="M14" s="38">
        <v>4.2558297143815305E-3</v>
      </c>
      <c r="N14" s="38">
        <v>0</v>
      </c>
      <c r="O14" s="38">
        <v>11103.641399108183</v>
      </c>
      <c r="P14" s="38">
        <v>0.21479542782489044</v>
      </c>
      <c r="Q14" s="38">
        <v>2.1479542782489047E-2</v>
      </c>
      <c r="R14" s="38">
        <v>9.9878090975374454E-3</v>
      </c>
      <c r="S14" s="38">
        <v>11115.412188552988</v>
      </c>
    </row>
    <row r="15" spans="2:19" x14ac:dyDescent="0.3">
      <c r="B15" s="39"/>
      <c r="C15" s="38"/>
      <c r="D15" s="38" t="s">
        <v>17</v>
      </c>
      <c r="E15" s="39">
        <v>2022</v>
      </c>
      <c r="F15" s="38">
        <v>6.9354552246899986E-2</v>
      </c>
      <c r="G15" s="38">
        <v>3.6901669998181096E-4</v>
      </c>
      <c r="H15" s="38">
        <v>0.36210012637715749</v>
      </c>
      <c r="I15" s="38">
        <v>1.16259830012615</v>
      </c>
      <c r="J15" s="38">
        <v>0.14491729940881976</v>
      </c>
      <c r="K15" s="38">
        <v>0.60708598400992109</v>
      </c>
      <c r="L15" s="38">
        <v>0.60708598400992109</v>
      </c>
      <c r="M15" s="38">
        <v>9.1932411555010213E-3</v>
      </c>
      <c r="N15" s="38">
        <v>0</v>
      </c>
      <c r="O15" s="38">
        <v>22318.811799012768</v>
      </c>
      <c r="P15" s="38">
        <v>0.43173996840901685</v>
      </c>
      <c r="Q15" s="38">
        <v>4.3173996840901667E-2</v>
      </c>
      <c r="R15" s="38">
        <v>2.007555015445453E-2</v>
      </c>
      <c r="S15" s="38">
        <v>22342.471149281584</v>
      </c>
    </row>
    <row r="16" spans="2:19" x14ac:dyDescent="0.3">
      <c r="B16" s="39"/>
      <c r="C16" s="38"/>
      <c r="D16" s="38" t="s">
        <v>18</v>
      </c>
      <c r="E16" s="39">
        <v>2022</v>
      </c>
      <c r="F16" s="38">
        <v>5.2744794850150031E-2</v>
      </c>
      <c r="G16" s="38">
        <v>4.0816333942379063E-4</v>
      </c>
      <c r="H16" s="38">
        <v>0.32473809901307576</v>
      </c>
      <c r="I16" s="38">
        <v>1.2286443613713005</v>
      </c>
      <c r="J16" s="38">
        <v>0.14944769693450369</v>
      </c>
      <c r="K16" s="38">
        <v>0.62606467634724516</v>
      </c>
      <c r="L16" s="38">
        <v>0.62606467634724516</v>
      </c>
      <c r="M16" s="38">
        <v>1.0168493757443707E-2</v>
      </c>
      <c r="N16" s="38">
        <v>0</v>
      </c>
      <c r="O16" s="38">
        <v>23019.473863913354</v>
      </c>
      <c r="P16" s="38">
        <v>0.44523700218343953</v>
      </c>
      <c r="Q16" s="38">
        <v>4.4523700218343981E-2</v>
      </c>
      <c r="R16" s="38">
        <v>2.070315102141454E-2</v>
      </c>
      <c r="S16" s="38">
        <v>23043.872851633005</v>
      </c>
    </row>
    <row r="17" spans="2:19" x14ac:dyDescent="0.3">
      <c r="B17" s="39"/>
      <c r="C17" s="38"/>
      <c r="D17" s="38" t="s">
        <v>19</v>
      </c>
      <c r="E17" s="39">
        <v>2022</v>
      </c>
      <c r="F17" s="38">
        <v>2.6900638445400006E-2</v>
      </c>
      <c r="G17" s="38">
        <v>3.4925557387151783E-4</v>
      </c>
      <c r="H17" s="38">
        <v>0.39540575164478892</v>
      </c>
      <c r="I17" s="38">
        <v>1.2516943051007501</v>
      </c>
      <c r="J17" s="38">
        <v>0.15828040242894612</v>
      </c>
      <c r="K17" s="38">
        <v>0.66306655071585585</v>
      </c>
      <c r="L17" s="38">
        <v>0.66306655071585585</v>
      </c>
      <c r="M17" s="38">
        <v>8.7009360705410672E-3</v>
      </c>
      <c r="N17" s="38">
        <v>0</v>
      </c>
      <c r="O17" s="38">
        <v>24322.819581552365</v>
      </c>
      <c r="P17" s="38">
        <v>0.47155154162554552</v>
      </c>
      <c r="Q17" s="38">
        <v>4.7155154162554488E-2</v>
      </c>
      <c r="R17" s="38">
        <v>2.192675526243049E-2</v>
      </c>
      <c r="S17" s="38">
        <v>24348.660606033445</v>
      </c>
    </row>
    <row r="18" spans="2:19" x14ac:dyDescent="0.3">
      <c r="B18" s="39"/>
      <c r="C18" s="38"/>
      <c r="D18" s="38" t="s">
        <v>20</v>
      </c>
      <c r="E18" s="39">
        <v>2022</v>
      </c>
      <c r="F18" s="38">
        <v>4.5982712115650033E-2</v>
      </c>
      <c r="G18" s="38">
        <v>3.287123043481819E-4</v>
      </c>
      <c r="H18" s="38">
        <v>0.6993928231828469</v>
      </c>
      <c r="I18" s="38">
        <v>1.3844264277791489</v>
      </c>
      <c r="J18" s="38">
        <v>0.17749669937134119</v>
      </c>
      <c r="K18" s="38">
        <v>0.74356725412318647</v>
      </c>
      <c r="L18" s="38">
        <v>0.74356725412318647</v>
      </c>
      <c r="M18" s="38">
        <v>8.1891455991076664E-3</v>
      </c>
      <c r="N18" s="38">
        <v>0</v>
      </c>
      <c r="O18" s="38">
        <v>27251.748077011027</v>
      </c>
      <c r="P18" s="38">
        <v>0.52880104509195458</v>
      </c>
      <c r="Q18" s="38">
        <v>5.2880104509195419E-2</v>
      </c>
      <c r="R18" s="38">
        <v>2.458880965223555E-2</v>
      </c>
      <c r="S18" s="38">
        <v>27280.726374282065</v>
      </c>
    </row>
    <row r="19" spans="2:19" x14ac:dyDescent="0.3">
      <c r="B19" s="39"/>
      <c r="C19" s="38"/>
      <c r="D19" s="38" t="s">
        <v>21</v>
      </c>
      <c r="E19" s="39">
        <v>2022</v>
      </c>
      <c r="F19" s="38">
        <v>2.5687596329350002E-2</v>
      </c>
      <c r="G19" s="38">
        <v>3.0240676664618096E-4</v>
      </c>
      <c r="H19" s="38">
        <v>0.56244245279142135</v>
      </c>
      <c r="I19" s="38">
        <v>1.3329471444745504</v>
      </c>
      <c r="J19" s="38">
        <v>0.16196818147005354</v>
      </c>
      <c r="K19" s="38">
        <v>0.67851535480697989</v>
      </c>
      <c r="L19" s="38">
        <v>0.67851535480697989</v>
      </c>
      <c r="M19" s="38">
        <v>7.5338008631335614E-3</v>
      </c>
      <c r="N19" s="38">
        <v>0</v>
      </c>
      <c r="O19" s="38">
        <v>24870.566947167128</v>
      </c>
      <c r="P19" s="38">
        <v>0.48253823274663443</v>
      </c>
      <c r="Q19" s="38">
        <v>4.8253823274663418E-2</v>
      </c>
      <c r="R19" s="38">
        <v>2.2437627279783219E-2</v>
      </c>
      <c r="S19" s="38">
        <v>24897.010042321643</v>
      </c>
    </row>
    <row r="20" spans="2:19" x14ac:dyDescent="0.3">
      <c r="B20" s="39"/>
      <c r="C20" s="38"/>
      <c r="D20" s="38" t="s">
        <v>22</v>
      </c>
      <c r="E20" s="39">
        <v>2022</v>
      </c>
      <c r="F20" s="38">
        <v>4.8339149999999997E-2</v>
      </c>
      <c r="G20" s="38">
        <v>4.3924999999999997E-4</v>
      </c>
      <c r="H20" s="38">
        <v>1.08938245</v>
      </c>
      <c r="I20" s="38">
        <v>1.60068075</v>
      </c>
      <c r="J20" s="38">
        <v>0.18908154999999999</v>
      </c>
      <c r="K20" s="38">
        <v>0.79209845000000001</v>
      </c>
      <c r="L20" s="38">
        <v>0.79209845000000001</v>
      </c>
      <c r="M20" s="38">
        <v>1.0943199999999998E-2</v>
      </c>
      <c r="N20" s="38">
        <v>0</v>
      </c>
      <c r="O20" s="38">
        <v>29029.25252165</v>
      </c>
      <c r="P20" s="38">
        <v>0.56331485000000003</v>
      </c>
      <c r="Q20" s="38">
        <v>5.63315E-2</v>
      </c>
      <c r="R20" s="38">
        <v>2.6193650000000002E-2</v>
      </c>
      <c r="S20" s="38">
        <v>29060.12217585</v>
      </c>
    </row>
    <row r="21" spans="2:19" x14ac:dyDescent="0.3">
      <c r="B21" s="39">
        <v>102</v>
      </c>
      <c r="C21" s="38" t="s">
        <v>97</v>
      </c>
      <c r="D21" s="38" t="s">
        <v>22</v>
      </c>
      <c r="E21" s="39">
        <v>2021</v>
      </c>
      <c r="F21" s="38">
        <v>0.229745</v>
      </c>
      <c r="G21" s="38">
        <v>7.0000000000000007E-5</v>
      </c>
      <c r="H21" s="38">
        <v>0.12314</v>
      </c>
      <c r="I21" s="38">
        <v>0.28055000000000002</v>
      </c>
      <c r="J21" s="38">
        <v>9.5275000000000012E-2</v>
      </c>
      <c r="K21" s="38">
        <v>0.33757999999999999</v>
      </c>
      <c r="L21" s="38">
        <v>0.33757999999999999</v>
      </c>
      <c r="M21" s="38">
        <v>1.7700000000000001E-3</v>
      </c>
      <c r="N21" s="38">
        <v>0.18004499999999998</v>
      </c>
      <c r="O21" s="38">
        <v>7570.2844999999998</v>
      </c>
      <c r="P21" s="38">
        <v>0.112765</v>
      </c>
      <c r="Q21" s="38">
        <v>1.1275E-2</v>
      </c>
      <c r="R21" s="38">
        <v>5.2450000000000005E-3</v>
      </c>
      <c r="S21" s="38">
        <v>7576.4639400000005</v>
      </c>
    </row>
    <row r="22" spans="2:19" x14ac:dyDescent="0.3">
      <c r="B22" s="39"/>
      <c r="C22" s="38"/>
      <c r="D22" s="38" t="s">
        <v>23</v>
      </c>
      <c r="E22" s="39">
        <v>2021</v>
      </c>
      <c r="F22" s="38">
        <v>2.0889999999999999E-2</v>
      </c>
      <c r="G22" s="38">
        <v>2.3499999999999999E-4</v>
      </c>
      <c r="H22" s="38">
        <v>0.41605000000000003</v>
      </c>
      <c r="I22" s="38">
        <v>0.67434499999999997</v>
      </c>
      <c r="J22" s="38">
        <v>0.24978500000000001</v>
      </c>
      <c r="K22" s="38">
        <v>0.88503500000000002</v>
      </c>
      <c r="L22" s="38">
        <v>0.88503500000000002</v>
      </c>
      <c r="M22" s="38">
        <v>5.8449999999999995E-3</v>
      </c>
      <c r="N22" s="38">
        <v>0.47201499999999996</v>
      </c>
      <c r="O22" s="38">
        <v>17462.771190000003</v>
      </c>
      <c r="P22" s="38">
        <v>0.29563</v>
      </c>
      <c r="Q22" s="38">
        <v>2.9565000000000001E-2</v>
      </c>
      <c r="R22" s="38">
        <v>1.3744999999999999E-2</v>
      </c>
      <c r="S22" s="38">
        <v>17478.971739999997</v>
      </c>
    </row>
    <row r="23" spans="2:19" x14ac:dyDescent="0.3">
      <c r="B23" s="39"/>
      <c r="C23" s="38"/>
      <c r="D23" s="38" t="s">
        <v>24</v>
      </c>
      <c r="E23" s="39">
        <v>2021</v>
      </c>
      <c r="F23" s="38">
        <v>4.28E-3</v>
      </c>
      <c r="G23" s="38">
        <v>2.1499999999999999E-4</v>
      </c>
      <c r="H23" s="38">
        <v>0.72903999999999991</v>
      </c>
      <c r="I23" s="38">
        <v>0.94472500000000004</v>
      </c>
      <c r="J23" s="38">
        <v>0.33516000000000001</v>
      </c>
      <c r="K23" s="38">
        <v>1.1875199999999999</v>
      </c>
      <c r="L23" s="38">
        <v>1.1875199999999999</v>
      </c>
      <c r="M23" s="38">
        <v>5.3099999999999996E-3</v>
      </c>
      <c r="N23" s="38">
        <v>0.63334500000000005</v>
      </c>
      <c r="O23" s="38">
        <v>20977.920085000002</v>
      </c>
      <c r="P23" s="38">
        <v>0.39667000000000002</v>
      </c>
      <c r="Q23" s="38">
        <v>3.9664999999999999E-2</v>
      </c>
      <c r="R23" s="38">
        <v>1.8445E-2</v>
      </c>
      <c r="S23" s="38">
        <v>20999.657684999998</v>
      </c>
    </row>
    <row r="24" spans="2:19" x14ac:dyDescent="0.3">
      <c r="B24" s="39"/>
      <c r="C24" s="38"/>
      <c r="D24" s="38" t="s">
        <v>13</v>
      </c>
      <c r="E24" s="39">
        <v>2022</v>
      </c>
      <c r="F24" s="38">
        <v>0.10614708451100005</v>
      </c>
      <c r="G24" s="38">
        <v>2.0279615025968825E-4</v>
      </c>
      <c r="H24" s="38">
        <v>0.57726965066622493</v>
      </c>
      <c r="I24" s="38">
        <v>1.3040078590768456</v>
      </c>
      <c r="J24" s="38">
        <v>5.4699859673434562E-2</v>
      </c>
      <c r="K24" s="38">
        <v>0.13395884001657446</v>
      </c>
      <c r="L24" s="38">
        <v>0.13395884001657446</v>
      </c>
      <c r="M24" s="38">
        <v>5.0522209830515218E-3</v>
      </c>
      <c r="N24" s="38">
        <v>0</v>
      </c>
      <c r="O24" s="38">
        <v>16077.386872752963</v>
      </c>
      <c r="P24" s="38">
        <v>0.31136844247484963</v>
      </c>
      <c r="Q24" s="38">
        <v>3.1136844247484981E-2</v>
      </c>
      <c r="R24" s="38">
        <v>1.4478374115913066E-2</v>
      </c>
      <c r="S24" s="38">
        <v>16094.449863400587</v>
      </c>
    </row>
    <row r="25" spans="2:19" x14ac:dyDescent="0.3">
      <c r="B25" s="39"/>
      <c r="C25" s="38"/>
      <c r="D25" s="38" t="s">
        <v>14</v>
      </c>
      <c r="E25" s="39">
        <v>2022</v>
      </c>
      <c r="F25" s="38">
        <v>1.3578620260449998E-2</v>
      </c>
      <c r="G25" s="38">
        <v>2.9238945576859902E-4</v>
      </c>
      <c r="H25" s="38">
        <v>1.1234474022330463</v>
      </c>
      <c r="I25" s="38">
        <v>1.3242073842631967</v>
      </c>
      <c r="J25" s="38">
        <v>0.22030500255812488</v>
      </c>
      <c r="K25" s="38">
        <v>0.53952245524438713</v>
      </c>
      <c r="L25" s="38">
        <v>0.53952245524438713</v>
      </c>
      <c r="M25" s="38">
        <v>7.2842415487941953E-3</v>
      </c>
      <c r="N25" s="38">
        <v>0</v>
      </c>
      <c r="O25" s="38">
        <v>25554.654729932678</v>
      </c>
      <c r="P25" s="38">
        <v>0.4956008313670332</v>
      </c>
      <c r="Q25" s="38">
        <v>4.9560083136703362E-2</v>
      </c>
      <c r="R25" s="38">
        <v>2.304502727269497E-2</v>
      </c>
      <c r="S25" s="38">
        <v>25581.813655491591</v>
      </c>
    </row>
    <row r="26" spans="2:19" x14ac:dyDescent="0.3">
      <c r="B26" s="39"/>
      <c r="C26" s="38"/>
      <c r="D26" s="38" t="s">
        <v>15</v>
      </c>
      <c r="E26" s="39">
        <v>2022</v>
      </c>
      <c r="F26" s="38">
        <v>1.4914164498299997E-2</v>
      </c>
      <c r="G26" s="38">
        <v>4.2882023408896832E-4</v>
      </c>
      <c r="H26" s="38">
        <v>1.1983649223620536</v>
      </c>
      <c r="I26" s="38">
        <v>1.3620950745424498</v>
      </c>
      <c r="J26" s="38">
        <v>0.23295287642598275</v>
      </c>
      <c r="K26" s="38">
        <v>0.57049684022689617</v>
      </c>
      <c r="L26" s="38">
        <v>0.57049684022689617</v>
      </c>
      <c r="M26" s="38">
        <v>1.0683114949899576E-2</v>
      </c>
      <c r="N26" s="38">
        <v>0</v>
      </c>
      <c r="O26" s="38">
        <v>27034.189415786266</v>
      </c>
      <c r="P26" s="38">
        <v>0.52405364329209236</v>
      </c>
      <c r="Q26" s="38">
        <v>5.240536432920917E-2</v>
      </c>
      <c r="R26" s="38">
        <v>2.43680594092416E-2</v>
      </c>
      <c r="S26" s="38">
        <v>27062.907555438669</v>
      </c>
    </row>
    <row r="27" spans="2:19" x14ac:dyDescent="0.3">
      <c r="B27" s="39"/>
      <c r="C27" s="38"/>
      <c r="D27" s="38" t="s">
        <v>16</v>
      </c>
      <c r="E27" s="39">
        <v>2022</v>
      </c>
      <c r="F27" s="38">
        <v>2.0459215420700002E-2</v>
      </c>
      <c r="G27" s="38">
        <v>1.5922885459963211E-4</v>
      </c>
      <c r="H27" s="38">
        <v>0.34096248945263063</v>
      </c>
      <c r="I27" s="38">
        <v>0.47405871375214892</v>
      </c>
      <c r="J27" s="38">
        <v>9.066912015671133E-2</v>
      </c>
      <c r="K27" s="38">
        <v>0.22204682487357877</v>
      </c>
      <c r="L27" s="38">
        <v>0.22204682487357877</v>
      </c>
      <c r="M27" s="38">
        <v>3.9668374339719018E-3</v>
      </c>
      <c r="N27" s="38">
        <v>0</v>
      </c>
      <c r="O27" s="38">
        <v>10543.740950208277</v>
      </c>
      <c r="P27" s="38">
        <v>0.20397036293866222</v>
      </c>
      <c r="Q27" s="38">
        <v>2.039703629386622E-2</v>
      </c>
      <c r="R27" s="38">
        <v>9.4844525659438222E-3</v>
      </c>
      <c r="S27" s="38">
        <v>10554.918526097314</v>
      </c>
    </row>
    <row r="28" spans="2:19" x14ac:dyDescent="0.3">
      <c r="B28" s="39"/>
      <c r="C28" s="38"/>
      <c r="D28" s="38" t="s">
        <v>17</v>
      </c>
      <c r="E28" s="39">
        <v>2022</v>
      </c>
      <c r="F28" s="38">
        <v>5.8033682631900008E-2</v>
      </c>
      <c r="G28" s="38">
        <v>3.3097405840836657E-4</v>
      </c>
      <c r="H28" s="38">
        <v>0.43127226925114964</v>
      </c>
      <c r="I28" s="38">
        <v>1.0214893271005498</v>
      </c>
      <c r="J28" s="38">
        <v>0.17163297922333787</v>
      </c>
      <c r="K28" s="38">
        <v>0.42032566340409266</v>
      </c>
      <c r="L28" s="38">
        <v>0.42032566340409266</v>
      </c>
      <c r="M28" s="38">
        <v>8.2454922373783376E-3</v>
      </c>
      <c r="N28" s="38">
        <v>0</v>
      </c>
      <c r="O28" s="38">
        <v>19960.038352322787</v>
      </c>
      <c r="P28" s="38">
        <v>0.38610765168913813</v>
      </c>
      <c r="Q28" s="38">
        <v>3.861076516891377E-2</v>
      </c>
      <c r="R28" s="38">
        <v>1.7953685305226563E-2</v>
      </c>
      <c r="S28" s="38">
        <v>19981.197051635354</v>
      </c>
    </row>
    <row r="29" spans="2:19" x14ac:dyDescent="0.3">
      <c r="B29" s="39"/>
      <c r="C29" s="38"/>
      <c r="D29" s="38" t="s">
        <v>18</v>
      </c>
      <c r="E29" s="39">
        <v>2022</v>
      </c>
      <c r="F29" s="38">
        <v>1.4439693207499999E-3</v>
      </c>
      <c r="G29" s="38">
        <v>4.1226818992631337E-4</v>
      </c>
      <c r="H29" s="38">
        <v>0.5849312463468288</v>
      </c>
      <c r="I29" s="38">
        <v>1.2168530839094513</v>
      </c>
      <c r="J29" s="38">
        <v>0.19984595570690708</v>
      </c>
      <c r="K29" s="38">
        <v>0.48941866703732406</v>
      </c>
      <c r="L29" s="38">
        <v>0.48941866703732406</v>
      </c>
      <c r="M29" s="38">
        <v>1.0270757098313731E-2</v>
      </c>
      <c r="N29" s="38">
        <v>0</v>
      </c>
      <c r="O29" s="38">
        <v>23243.927050115413</v>
      </c>
      <c r="P29" s="38">
        <v>0.44957590905159411</v>
      </c>
      <c r="Q29" s="38">
        <v>4.4957590905159384E-2</v>
      </c>
      <c r="R29" s="38">
        <v>2.0904906589165499E-2</v>
      </c>
      <c r="S29" s="38">
        <v>23268.563809931438</v>
      </c>
    </row>
    <row r="30" spans="2:19" x14ac:dyDescent="0.3">
      <c r="B30" s="39"/>
      <c r="C30" s="38"/>
      <c r="D30" s="38" t="s">
        <v>19</v>
      </c>
      <c r="E30" s="39">
        <v>2022</v>
      </c>
      <c r="F30" s="38">
        <v>0</v>
      </c>
      <c r="G30" s="38">
        <v>3.5586315393272837E-4</v>
      </c>
      <c r="H30" s="38">
        <v>0.73256504954925716</v>
      </c>
      <c r="I30" s="38">
        <v>1.230860340022051</v>
      </c>
      <c r="J30" s="38">
        <v>0.21387975823078401</v>
      </c>
      <c r="K30" s="38">
        <v>0.52378716301416606</v>
      </c>
      <c r="L30" s="38">
        <v>0.52378716301416606</v>
      </c>
      <c r="M30" s="38">
        <v>8.8655494253295549E-3</v>
      </c>
      <c r="N30" s="38">
        <v>0</v>
      </c>
      <c r="O30" s="38">
        <v>24817.75741424923</v>
      </c>
      <c r="P30" s="38">
        <v>0.48114652305178757</v>
      </c>
      <c r="Q30" s="38">
        <v>4.8114652305178765E-2</v>
      </c>
      <c r="R30" s="38">
        <v>2.2372913934196291E-2</v>
      </c>
      <c r="S30" s="38">
        <v>24844.124243712471</v>
      </c>
    </row>
    <row r="31" spans="2:19" x14ac:dyDescent="0.3">
      <c r="B31" s="39"/>
      <c r="C31" s="38"/>
      <c r="D31" s="38" t="s">
        <v>20</v>
      </c>
      <c r="E31" s="39">
        <v>2022</v>
      </c>
      <c r="F31" s="38">
        <v>3.6569360425999994E-3</v>
      </c>
      <c r="G31" s="38">
        <v>3.3334460137665308E-4</v>
      </c>
      <c r="H31" s="38">
        <v>1.0108869086556456</v>
      </c>
      <c r="I31" s="38">
        <v>1.3468838751902004</v>
      </c>
      <c r="J31" s="38">
        <v>0.23809285696786389</v>
      </c>
      <c r="K31" s="38">
        <v>0.58308454767640183</v>
      </c>
      <c r="L31" s="38">
        <v>0.58308454767640183</v>
      </c>
      <c r="M31" s="38">
        <v>8.3045491125225031E-3</v>
      </c>
      <c r="N31" s="38">
        <v>0</v>
      </c>
      <c r="O31" s="38">
        <v>27602.614837420137</v>
      </c>
      <c r="P31" s="38">
        <v>0.53561660645764564</v>
      </c>
      <c r="Q31" s="38">
        <v>5.3561660645764529E-2</v>
      </c>
      <c r="R31" s="38">
        <v>2.4905727598312884E-2</v>
      </c>
      <c r="S31" s="38">
        <v>27631.96662745401</v>
      </c>
    </row>
    <row r="32" spans="2:19" x14ac:dyDescent="0.3">
      <c r="B32" s="39"/>
      <c r="C32" s="38"/>
      <c r="D32" s="38" t="s">
        <v>21</v>
      </c>
      <c r="E32" s="39">
        <v>2022</v>
      </c>
      <c r="F32" s="38">
        <v>2.3906302293950001E-2</v>
      </c>
      <c r="G32" s="38">
        <v>3.0357590677638731E-4</v>
      </c>
      <c r="H32" s="38">
        <v>0.80309731231663273</v>
      </c>
      <c r="I32" s="38">
        <v>1.2695439719242998</v>
      </c>
      <c r="J32" s="38">
        <v>0.21533536522325136</v>
      </c>
      <c r="K32" s="38">
        <v>0.52735191483245203</v>
      </c>
      <c r="L32" s="38">
        <v>0.52735191483245203</v>
      </c>
      <c r="M32" s="38">
        <v>7.5629274234276884E-3</v>
      </c>
      <c r="N32" s="38">
        <v>0</v>
      </c>
      <c r="O32" s="38">
        <v>24967.720502078366</v>
      </c>
      <c r="P32" s="38">
        <v>0.48442107436580006</v>
      </c>
      <c r="Q32" s="38">
        <v>4.8442107436580104E-2</v>
      </c>
      <c r="R32" s="38">
        <v>2.2525177852174689E-2</v>
      </c>
      <c r="S32" s="38">
        <v>24994.266776953609</v>
      </c>
    </row>
    <row r="33" spans="2:19" x14ac:dyDescent="0.3">
      <c r="B33" s="39"/>
      <c r="C33" s="38"/>
      <c r="D33" s="38" t="s">
        <v>22</v>
      </c>
      <c r="E33" s="39">
        <v>2022</v>
      </c>
      <c r="F33" s="38">
        <v>3.9157999999999998E-2</v>
      </c>
      <c r="G33" s="38">
        <v>4.4074999999999995E-4</v>
      </c>
      <c r="H33" s="38">
        <v>1.2884824500000003</v>
      </c>
      <c r="I33" s="38">
        <v>1.5417455</v>
      </c>
      <c r="J33" s="38">
        <v>0.25127120000000003</v>
      </c>
      <c r="K33" s="38">
        <v>0.61535809999999991</v>
      </c>
      <c r="L33" s="38">
        <v>0.61535809999999991</v>
      </c>
      <c r="M33" s="38">
        <v>1.0979750000000002E-2</v>
      </c>
      <c r="N33" s="38">
        <v>0</v>
      </c>
      <c r="O33" s="38">
        <v>29129.835780300004</v>
      </c>
      <c r="P33" s="38">
        <v>0.56526284999999998</v>
      </c>
      <c r="Q33" s="38">
        <v>5.6526300000000008E-2</v>
      </c>
      <c r="R33" s="38">
        <v>2.6284249999999999E-2</v>
      </c>
      <c r="S33" s="38">
        <v>29160.812184000002</v>
      </c>
    </row>
    <row r="34" spans="2:19" x14ac:dyDescent="0.3">
      <c r="B34" s="39">
        <v>103</v>
      </c>
      <c r="C34" s="38" t="s">
        <v>96</v>
      </c>
      <c r="D34" s="38" t="s">
        <v>22</v>
      </c>
      <c r="E34" s="39">
        <v>2021</v>
      </c>
      <c r="F34" s="38">
        <v>6.5650000000000005E-3</v>
      </c>
      <c r="G34" s="38">
        <v>5.0000000000000002E-5</v>
      </c>
      <c r="H34" s="38">
        <v>6.5079999999999999E-2</v>
      </c>
      <c r="I34" s="38">
        <v>0.22994000000000001</v>
      </c>
      <c r="J34" s="38">
        <v>6.59E-2</v>
      </c>
      <c r="K34" s="38">
        <v>0.23349500000000001</v>
      </c>
      <c r="L34" s="38">
        <v>0.23349500000000001</v>
      </c>
      <c r="M34" s="38">
        <v>1.2900000000000001E-3</v>
      </c>
      <c r="N34" s="38">
        <v>0.12453</v>
      </c>
      <c r="O34" s="38">
        <v>5229.0560250000008</v>
      </c>
      <c r="P34" s="38">
        <v>7.7995000000000009E-2</v>
      </c>
      <c r="Q34" s="38">
        <v>7.7999999999999996E-3</v>
      </c>
      <c r="R34" s="38">
        <v>3.6250000000000002E-3</v>
      </c>
      <c r="S34" s="38">
        <v>5233.3301600000004</v>
      </c>
    </row>
    <row r="35" spans="2:19" x14ac:dyDescent="0.3">
      <c r="B35" s="39"/>
      <c r="C35" s="38"/>
      <c r="D35" s="38" t="s">
        <v>23</v>
      </c>
      <c r="E35" s="39">
        <v>2021</v>
      </c>
      <c r="F35" s="38">
        <v>4.7445000000000001E-2</v>
      </c>
      <c r="G35" s="38">
        <v>2.0000000000000001E-4</v>
      </c>
      <c r="H35" s="38">
        <v>0.12120499999999999</v>
      </c>
      <c r="I35" s="38">
        <v>0.59615499999999999</v>
      </c>
      <c r="J35" s="38">
        <v>0.222</v>
      </c>
      <c r="K35" s="38">
        <v>0.7865700000000001</v>
      </c>
      <c r="L35" s="38">
        <v>0.7865700000000001</v>
      </c>
      <c r="M35" s="38">
        <v>5.0099999999999997E-3</v>
      </c>
      <c r="N35" s="38">
        <v>0.41950500000000002</v>
      </c>
      <c r="O35" s="38">
        <v>15308.971680000001</v>
      </c>
      <c r="P35" s="38">
        <v>0.26274000000000003</v>
      </c>
      <c r="Q35" s="38">
        <v>2.6275E-2</v>
      </c>
      <c r="R35" s="38">
        <v>1.2215E-2</v>
      </c>
      <c r="S35" s="38">
        <v>15323.369905</v>
      </c>
    </row>
    <row r="36" spans="2:19" x14ac:dyDescent="0.3">
      <c r="B36" s="39"/>
      <c r="C36" s="38"/>
      <c r="D36" s="38" t="s">
        <v>24</v>
      </c>
      <c r="E36" s="39">
        <v>2021</v>
      </c>
      <c r="F36" s="38">
        <v>0.148675</v>
      </c>
      <c r="G36" s="38">
        <v>2.2499999999999999E-4</v>
      </c>
      <c r="H36" s="38">
        <v>0.48510500000000001</v>
      </c>
      <c r="I36" s="38">
        <v>0.96177499999999994</v>
      </c>
      <c r="J36" s="38">
        <v>0.33744000000000002</v>
      </c>
      <c r="K36" s="38">
        <v>1.195595</v>
      </c>
      <c r="L36" s="38">
        <v>1.195595</v>
      </c>
      <c r="M36" s="38">
        <v>5.6649999999999999E-3</v>
      </c>
      <c r="N36" s="38">
        <v>0.63764999999999994</v>
      </c>
      <c r="O36" s="38">
        <v>21104.904435</v>
      </c>
      <c r="P36" s="38">
        <v>0.39937</v>
      </c>
      <c r="Q36" s="38">
        <v>3.9935000000000005E-2</v>
      </c>
      <c r="R36" s="38">
        <v>1.857E-2</v>
      </c>
      <c r="S36" s="38">
        <v>21126.789850000001</v>
      </c>
    </row>
    <row r="37" spans="2:19" x14ac:dyDescent="0.3">
      <c r="B37" s="39"/>
      <c r="C37" s="38"/>
      <c r="D37" s="38" t="s">
        <v>13</v>
      </c>
      <c r="E37" s="39">
        <v>2022</v>
      </c>
      <c r="F37" s="38">
        <v>0.1522768713443497</v>
      </c>
      <c r="G37" s="38">
        <v>2.5712947791467315E-4</v>
      </c>
      <c r="H37" s="38">
        <v>0.60250614155506799</v>
      </c>
      <c r="I37" s="38">
        <v>1.1263803210692036</v>
      </c>
      <c r="J37" s="38">
        <v>1.391857777011333E-2</v>
      </c>
      <c r="K37" s="38">
        <v>6.959288885056665E-2</v>
      </c>
      <c r="L37" s="38">
        <v>6.959288885056665E-2</v>
      </c>
      <c r="M37" s="38">
        <v>6.4058165898025253E-3</v>
      </c>
      <c r="N37" s="38">
        <v>0</v>
      </c>
      <c r="O37" s="38">
        <v>20990.211369252032</v>
      </c>
      <c r="P37" s="38">
        <v>0.4066183789941159</v>
      </c>
      <c r="Q37" s="38">
        <v>4.0661837899411607E-2</v>
      </c>
      <c r="R37" s="38">
        <v>1.8907417099465577E-2</v>
      </c>
      <c r="S37" s="38">
        <v>21012.494056420906</v>
      </c>
    </row>
    <row r="38" spans="2:19" x14ac:dyDescent="0.3">
      <c r="B38" s="39"/>
      <c r="C38" s="38"/>
      <c r="D38" s="38" t="s">
        <v>14</v>
      </c>
      <c r="E38" s="39">
        <v>2022</v>
      </c>
      <c r="F38" s="38">
        <v>0.30517731512009999</v>
      </c>
      <c r="G38" s="38">
        <v>2.1962859183106097E-4</v>
      </c>
      <c r="H38" s="38">
        <v>0.18620578498145826</v>
      </c>
      <c r="I38" s="38">
        <v>0.91266061707590418</v>
      </c>
      <c r="J38" s="38">
        <v>4.3773108917454374E-2</v>
      </c>
      <c r="K38" s="38">
        <v>0.21886554458727203</v>
      </c>
      <c r="L38" s="38">
        <v>0.21886554458727203</v>
      </c>
      <c r="M38" s="38">
        <v>5.4715643206542349E-3</v>
      </c>
      <c r="N38" s="38">
        <v>0</v>
      </c>
      <c r="O38" s="38">
        <v>17766.90778594957</v>
      </c>
      <c r="P38" s="38">
        <v>0.34465382636285069</v>
      </c>
      <c r="Q38" s="38">
        <v>3.4465382636285104E-2</v>
      </c>
      <c r="R38" s="38">
        <v>1.6026116837339302E-2</v>
      </c>
      <c r="S38" s="38">
        <v>17785.79481563425</v>
      </c>
    </row>
    <row r="39" spans="2:19" x14ac:dyDescent="0.3">
      <c r="B39" s="39"/>
      <c r="C39" s="38"/>
      <c r="D39" s="38" t="s">
        <v>15</v>
      </c>
      <c r="E39" s="39">
        <v>2022</v>
      </c>
      <c r="F39" s="38">
        <v>0.16494581654720017</v>
      </c>
      <c r="G39" s="38">
        <v>3.7298493970318823E-4</v>
      </c>
      <c r="H39" s="38">
        <v>0.53481316054800576</v>
      </c>
      <c r="I39" s="38">
        <v>1.2106302655700489</v>
      </c>
      <c r="J39" s="38">
        <v>5.8499918166800439E-2</v>
      </c>
      <c r="K39" s="38">
        <v>0.29249959083400195</v>
      </c>
      <c r="L39" s="38">
        <v>0.29249959083400195</v>
      </c>
      <c r="M39" s="38">
        <v>9.2921011385946207E-3</v>
      </c>
      <c r="N39" s="38">
        <v>0</v>
      </c>
      <c r="O39" s="38">
        <v>23761.69873418385</v>
      </c>
      <c r="P39" s="38">
        <v>0.46060746281746995</v>
      </c>
      <c r="Q39" s="38">
        <v>4.6060746281746993E-2</v>
      </c>
      <c r="R39" s="38">
        <v>2.1417864682261475E-2</v>
      </c>
      <c r="S39" s="38">
        <v>23786.94002314625</v>
      </c>
    </row>
    <row r="40" spans="2:19" x14ac:dyDescent="0.3">
      <c r="B40" s="39"/>
      <c r="C40" s="38"/>
      <c r="D40" s="38" t="s">
        <v>16</v>
      </c>
      <c r="E40" s="39">
        <v>2022</v>
      </c>
      <c r="F40" s="38">
        <v>0.10342859130540002</v>
      </c>
      <c r="G40" s="38">
        <v>1.7183822293297775E-4</v>
      </c>
      <c r="H40" s="38">
        <v>0.19623917394889684</v>
      </c>
      <c r="I40" s="38">
        <v>0.51524186886009782</v>
      </c>
      <c r="J40" s="38">
        <v>2.7528902699153771E-2</v>
      </c>
      <c r="K40" s="38">
        <v>0.13764451349576887</v>
      </c>
      <c r="L40" s="38">
        <v>0.13764451349576887</v>
      </c>
      <c r="M40" s="38">
        <v>4.2809721707269006E-3</v>
      </c>
      <c r="N40" s="38">
        <v>0</v>
      </c>
      <c r="O40" s="38">
        <v>11204.616140887145</v>
      </c>
      <c r="P40" s="38">
        <v>0.21675274810217279</v>
      </c>
      <c r="Q40" s="38">
        <v>2.167527481021729E-2</v>
      </c>
      <c r="R40" s="38">
        <v>1.0078822865708397E-2</v>
      </c>
      <c r="S40" s="38">
        <v>11216.494191483143</v>
      </c>
    </row>
    <row r="41" spans="2:19" x14ac:dyDescent="0.3">
      <c r="B41" s="39"/>
      <c r="C41" s="38"/>
      <c r="D41" s="38" t="s">
        <v>17</v>
      </c>
      <c r="E41" s="39">
        <v>2022</v>
      </c>
      <c r="F41" s="38">
        <v>6.2292871729200047E-2</v>
      </c>
      <c r="G41" s="38">
        <v>3.5267720322894585E-4</v>
      </c>
      <c r="H41" s="38">
        <v>0.37683603243062741</v>
      </c>
      <c r="I41" s="38">
        <v>1.1056921172542999</v>
      </c>
      <c r="J41" s="38">
        <v>5.2603541694398896E-2</v>
      </c>
      <c r="K41" s="38">
        <v>0.26301770847199429</v>
      </c>
      <c r="L41" s="38">
        <v>0.26301770847199429</v>
      </c>
      <c r="M41" s="38">
        <v>8.7861784561272024E-3</v>
      </c>
      <c r="N41" s="38">
        <v>0</v>
      </c>
      <c r="O41" s="38">
        <v>21411.159898197398</v>
      </c>
      <c r="P41" s="38">
        <v>0.41418150032252027</v>
      </c>
      <c r="Q41" s="38">
        <v>4.1418150032251994E-2</v>
      </c>
      <c r="R41" s="38">
        <v>1.9259095963278246E-2</v>
      </c>
      <c r="S41" s="38">
        <v>21433.857044415072</v>
      </c>
    </row>
    <row r="42" spans="2:19" x14ac:dyDescent="0.3">
      <c r="B42" s="39"/>
      <c r="C42" s="38"/>
      <c r="D42" s="38" t="s">
        <v>18</v>
      </c>
      <c r="E42" s="39">
        <v>2022</v>
      </c>
      <c r="F42" s="38">
        <v>4.5529052297400008E-2</v>
      </c>
      <c r="G42" s="38">
        <v>4.2408705762782994E-4</v>
      </c>
      <c r="H42" s="38">
        <v>0.4681478689129096</v>
      </c>
      <c r="I42" s="38">
        <v>1.2847139950015487</v>
      </c>
      <c r="J42" s="38">
        <v>5.8593864708006579E-2</v>
      </c>
      <c r="K42" s="38">
        <v>0.29296932354003302</v>
      </c>
      <c r="L42" s="38">
        <v>0.29296932354003302</v>
      </c>
      <c r="M42" s="38">
        <v>1.056519824683182E-2</v>
      </c>
      <c r="N42" s="38">
        <v>0</v>
      </c>
      <c r="O42" s="38">
        <v>23852.615896308413</v>
      </c>
      <c r="P42" s="38">
        <v>0.46134716433059142</v>
      </c>
      <c r="Q42" s="38">
        <v>4.6134716433059171E-2</v>
      </c>
      <c r="R42" s="38">
        <v>2.1452260188613854E-2</v>
      </c>
      <c r="S42" s="38">
        <v>23877.89772091373</v>
      </c>
    </row>
    <row r="43" spans="2:19" x14ac:dyDescent="0.3">
      <c r="B43" s="39"/>
      <c r="C43" s="38"/>
      <c r="D43" s="38" t="s">
        <v>19</v>
      </c>
      <c r="E43" s="39">
        <v>2022</v>
      </c>
      <c r="F43" s="38">
        <v>5.1399474651250041E-2</v>
      </c>
      <c r="G43" s="38">
        <v>3.5272885257764874E-4</v>
      </c>
      <c r="H43" s="38">
        <v>0.49289277467973441</v>
      </c>
      <c r="I43" s="38">
        <v>1.2357952136443493</v>
      </c>
      <c r="J43" s="38">
        <v>6.0605064678342528E-2</v>
      </c>
      <c r="K43" s="38">
        <v>0.30302532339171279</v>
      </c>
      <c r="L43" s="38">
        <v>0.30302532339171279</v>
      </c>
      <c r="M43" s="38">
        <v>8.787465186289211E-3</v>
      </c>
      <c r="N43" s="38">
        <v>0</v>
      </c>
      <c r="O43" s="38">
        <v>24613.296803815269</v>
      </c>
      <c r="P43" s="38">
        <v>0.47718263461131238</v>
      </c>
      <c r="Q43" s="38">
        <v>4.7718263461131165E-2</v>
      </c>
      <c r="R43" s="38">
        <v>2.2188596412039026E-2</v>
      </c>
      <c r="S43" s="38">
        <v>24639.44641219197</v>
      </c>
    </row>
    <row r="44" spans="2:19" x14ac:dyDescent="0.3">
      <c r="B44" s="39"/>
      <c r="C44" s="38"/>
      <c r="D44" s="38" t="s">
        <v>20</v>
      </c>
      <c r="E44" s="39">
        <v>2022</v>
      </c>
      <c r="F44" s="38">
        <v>0.10065462821605003</v>
      </c>
      <c r="G44" s="38">
        <v>3.2515963664258289E-4</v>
      </c>
      <c r="H44" s="38">
        <v>0.61733031826038842</v>
      </c>
      <c r="I44" s="38">
        <v>1.3568801482118991</v>
      </c>
      <c r="J44" s="38">
        <v>6.662933690165751E-2</v>
      </c>
      <c r="K44" s="38">
        <v>0.33314668450828744</v>
      </c>
      <c r="L44" s="38">
        <v>0.33314668450828744</v>
      </c>
      <c r="M44" s="38">
        <v>8.1006386806821845E-3</v>
      </c>
      <c r="N44" s="38">
        <v>0</v>
      </c>
      <c r="O44" s="38">
        <v>27035.337124115216</v>
      </c>
      <c r="P44" s="38">
        <v>0.52461560257190054</v>
      </c>
      <c r="Q44" s="38">
        <v>5.2461560257190031E-2</v>
      </c>
      <c r="R44" s="38">
        <v>2.4394190049284351E-2</v>
      </c>
      <c r="S44" s="38">
        <v>27064.086059136156</v>
      </c>
    </row>
    <row r="45" spans="2:19" x14ac:dyDescent="0.3">
      <c r="D45" s="38" t="s">
        <v>21</v>
      </c>
      <c r="E45" s="39">
        <v>2022</v>
      </c>
      <c r="F45" s="38">
        <v>5.4819047133499992E-2</v>
      </c>
      <c r="G45" s="38">
        <v>2.9911365733946557E-4</v>
      </c>
      <c r="H45" s="38">
        <v>0.49442437746909362</v>
      </c>
      <c r="I45" s="38">
        <v>1.3123373618351994</v>
      </c>
      <c r="J45" s="38">
        <v>6.0563640663549752E-2</v>
      </c>
      <c r="K45" s="38">
        <v>0.30281820331774845</v>
      </c>
      <c r="L45" s="38">
        <v>0.30281820331774845</v>
      </c>
      <c r="M45" s="38">
        <v>7.451760272532781E-3</v>
      </c>
      <c r="N45" s="38">
        <v>0</v>
      </c>
      <c r="O45" s="38">
        <v>24577.488980093305</v>
      </c>
      <c r="P45" s="38">
        <v>0.47685647671312525</v>
      </c>
      <c r="Q45" s="38">
        <v>4.7685647671312524E-2</v>
      </c>
      <c r="R45" s="38">
        <v>2.2173430340508837E-2</v>
      </c>
      <c r="S45" s="38">
        <v>24603.620715017179</v>
      </c>
    </row>
    <row r="46" spans="2:19" x14ac:dyDescent="0.3">
      <c r="D46" s="38" t="s">
        <v>22</v>
      </c>
      <c r="E46" s="39">
        <v>2022</v>
      </c>
      <c r="F46" s="38">
        <v>0.1320453</v>
      </c>
      <c r="G46" s="38">
        <v>4.3519999999999995E-4</v>
      </c>
      <c r="H46" s="38">
        <v>0.9041577999999999</v>
      </c>
      <c r="I46" s="38">
        <v>1.5236164000000001</v>
      </c>
      <c r="J46" s="38">
        <v>7.083745000000001E-2</v>
      </c>
      <c r="K46" s="38">
        <v>0.35418729999999998</v>
      </c>
      <c r="L46" s="38">
        <v>0.35418729999999998</v>
      </c>
      <c r="M46" s="38">
        <v>1.084245E-2</v>
      </c>
      <c r="N46" s="38">
        <v>0</v>
      </c>
      <c r="O46" s="38">
        <v>28742.499274400001</v>
      </c>
      <c r="P46" s="38">
        <v>0.5577489000000001</v>
      </c>
      <c r="Q46" s="38">
        <v>5.5774900000000002E-2</v>
      </c>
      <c r="R46" s="38">
        <v>2.5934850000000002E-2</v>
      </c>
      <c r="S46" s="38">
        <v>28773.0639137</v>
      </c>
    </row>
    <row r="47" spans="2:19" x14ac:dyDescent="0.3">
      <c r="B47" s="39">
        <v>105</v>
      </c>
      <c r="C47" s="38" t="s">
        <v>95</v>
      </c>
      <c r="D47" s="38" t="s">
        <v>22</v>
      </c>
      <c r="E47" s="39">
        <v>2021</v>
      </c>
      <c r="F47" s="38">
        <v>1E-4</v>
      </c>
      <c r="G47" s="38">
        <v>0</v>
      </c>
      <c r="H47" s="38">
        <v>0</v>
      </c>
      <c r="I47" s="38">
        <v>4.6000000000000001E-4</v>
      </c>
      <c r="J47" s="38">
        <v>1.0000000000000001E-5</v>
      </c>
      <c r="K47" s="38">
        <v>1.0000000000000001E-5</v>
      </c>
      <c r="L47" s="38">
        <v>1.0000000000000001E-5</v>
      </c>
      <c r="M47" s="38">
        <v>0</v>
      </c>
      <c r="N47" s="38">
        <v>1.0000000000000001E-5</v>
      </c>
      <c r="O47" s="38">
        <v>0.100975</v>
      </c>
      <c r="P47" s="38">
        <v>5.0000000000000004E-6</v>
      </c>
      <c r="Q47" s="38">
        <v>0</v>
      </c>
      <c r="R47" s="38">
        <v>0</v>
      </c>
      <c r="S47" s="38">
        <v>0.101325</v>
      </c>
    </row>
    <row r="48" spans="2:19" x14ac:dyDescent="0.3">
      <c r="B48" s="39"/>
      <c r="C48" s="38"/>
      <c r="D48" s="38" t="s">
        <v>23</v>
      </c>
      <c r="E48" s="39">
        <v>2021</v>
      </c>
      <c r="F48" s="38">
        <v>8.5000000000000006E-5</v>
      </c>
      <c r="G48" s="38">
        <v>0</v>
      </c>
      <c r="H48" s="38">
        <v>0</v>
      </c>
      <c r="I48" s="38">
        <v>3.8999999999999999E-4</v>
      </c>
      <c r="J48" s="38">
        <v>1.0000000000000001E-5</v>
      </c>
      <c r="K48" s="38">
        <v>1.0000000000000001E-5</v>
      </c>
      <c r="L48" s="38">
        <v>1.0000000000000001E-5</v>
      </c>
      <c r="M48" s="38">
        <v>0</v>
      </c>
      <c r="N48" s="38">
        <v>5.0000000000000004E-6</v>
      </c>
      <c r="O48" s="38">
        <v>8.4595000000000004E-2</v>
      </c>
      <c r="P48" s="38">
        <v>5.0000000000000004E-6</v>
      </c>
      <c r="Q48" s="38">
        <v>0</v>
      </c>
      <c r="R48" s="38">
        <v>0</v>
      </c>
      <c r="S48" s="38">
        <v>8.4884999999999988E-2</v>
      </c>
    </row>
    <row r="49" spans="2:19" x14ac:dyDescent="0.3">
      <c r="B49" s="39"/>
      <c r="C49" s="38"/>
      <c r="D49" s="38" t="s">
        <v>24</v>
      </c>
      <c r="E49" s="39">
        <v>2021</v>
      </c>
      <c r="F49" s="38">
        <v>1.0499999999999999E-4</v>
      </c>
      <c r="G49" s="38">
        <v>0</v>
      </c>
      <c r="H49" s="38">
        <v>0</v>
      </c>
      <c r="I49" s="38">
        <v>4.8999999999999998E-4</v>
      </c>
      <c r="J49" s="38">
        <v>1.0000000000000001E-5</v>
      </c>
      <c r="K49" s="38">
        <v>1.0000000000000001E-5</v>
      </c>
      <c r="L49" s="38">
        <v>1.0000000000000001E-5</v>
      </c>
      <c r="M49" s="38">
        <v>0</v>
      </c>
      <c r="N49" s="38">
        <v>1.0000000000000001E-5</v>
      </c>
      <c r="O49" s="38">
        <v>0.10713500000000001</v>
      </c>
      <c r="P49" s="38">
        <v>5.0000000000000004E-6</v>
      </c>
      <c r="Q49" s="38">
        <v>0</v>
      </c>
      <c r="R49" s="38">
        <v>0</v>
      </c>
      <c r="S49" s="38">
        <v>0.1075</v>
      </c>
    </row>
    <row r="50" spans="2:19" x14ac:dyDescent="0.3">
      <c r="B50" s="39"/>
      <c r="C50" s="38"/>
      <c r="D50" s="38" t="s">
        <v>13</v>
      </c>
      <c r="E50" s="39">
        <v>2022</v>
      </c>
      <c r="F50" s="38">
        <v>1.3600455614344546E-4</v>
      </c>
      <c r="G50" s="38">
        <v>0</v>
      </c>
      <c r="H50" s="38">
        <v>0</v>
      </c>
      <c r="I50" s="38">
        <v>6.4378711052322354E-4</v>
      </c>
      <c r="J50" s="38">
        <v>1.6673280423280555E-5</v>
      </c>
      <c r="K50" s="38">
        <v>1.6006349206349335E-5</v>
      </c>
      <c r="L50" s="38">
        <v>1.5005952380952499E-5</v>
      </c>
      <c r="M50" s="38">
        <v>1.4199098853868231E-6</v>
      </c>
      <c r="N50" s="38">
        <v>1.0950176366843085E-5</v>
      </c>
      <c r="O50" s="38">
        <v>0.1403879579760004</v>
      </c>
      <c r="P50" s="38">
        <v>5.6944818000000147E-6</v>
      </c>
      <c r="Q50" s="38">
        <v>1.1388963600000031E-6</v>
      </c>
      <c r="R50" s="38">
        <v>4.0931940000000113E-6</v>
      </c>
      <c r="S50" s="38">
        <v>0.14086971113628036</v>
      </c>
    </row>
    <row r="51" spans="2:19" x14ac:dyDescent="0.3">
      <c r="B51" s="39"/>
      <c r="C51" s="38"/>
      <c r="D51" s="38" t="s">
        <v>14</v>
      </c>
      <c r="E51" s="39">
        <v>2022</v>
      </c>
      <c r="F51" s="38">
        <v>1.3600455614344546E-4</v>
      </c>
      <c r="G51" s="38">
        <v>0</v>
      </c>
      <c r="H51" s="38">
        <v>0</v>
      </c>
      <c r="I51" s="38">
        <v>6.4378711052322354E-4</v>
      </c>
      <c r="J51" s="38">
        <v>1.6673280423280555E-5</v>
      </c>
      <c r="K51" s="38">
        <v>1.6006349206349335E-5</v>
      </c>
      <c r="L51" s="38">
        <v>1.5005952380952499E-5</v>
      </c>
      <c r="M51" s="38">
        <v>1.4199098853868231E-6</v>
      </c>
      <c r="N51" s="38">
        <v>1.0950176366843085E-5</v>
      </c>
      <c r="O51" s="38">
        <v>0.1403879579760004</v>
      </c>
      <c r="P51" s="38">
        <v>5.6944818000000147E-6</v>
      </c>
      <c r="Q51" s="38">
        <v>1.1388963600000031E-6</v>
      </c>
      <c r="R51" s="38">
        <v>4.0931940000000113E-6</v>
      </c>
      <c r="S51" s="38">
        <v>0.14086971113628036</v>
      </c>
    </row>
    <row r="52" spans="2:19" x14ac:dyDescent="0.3">
      <c r="B52" s="39"/>
      <c r="C52" s="38"/>
      <c r="D52" s="38" t="s">
        <v>15</v>
      </c>
      <c r="E52" s="39">
        <v>2022</v>
      </c>
      <c r="F52" s="38">
        <v>1.3600455614344546E-4</v>
      </c>
      <c r="G52" s="38">
        <v>0</v>
      </c>
      <c r="H52" s="38">
        <v>0</v>
      </c>
      <c r="I52" s="38">
        <v>6.4378711052322354E-4</v>
      </c>
      <c r="J52" s="38">
        <v>1.6673280423280555E-5</v>
      </c>
      <c r="K52" s="38">
        <v>1.6006349206349335E-5</v>
      </c>
      <c r="L52" s="38">
        <v>1.5005952380952499E-5</v>
      </c>
      <c r="M52" s="38">
        <v>1.4199098853868231E-6</v>
      </c>
      <c r="N52" s="38">
        <v>1.0950176366843085E-5</v>
      </c>
      <c r="O52" s="38">
        <v>0.1403879579760004</v>
      </c>
      <c r="P52" s="38">
        <v>5.6944818000000147E-6</v>
      </c>
      <c r="Q52" s="38">
        <v>1.1388963600000031E-6</v>
      </c>
      <c r="R52" s="38">
        <v>4.0931940000000113E-6</v>
      </c>
      <c r="S52" s="38">
        <v>0.14086971113628036</v>
      </c>
    </row>
    <row r="53" spans="2:19" x14ac:dyDescent="0.3">
      <c r="B53" s="39"/>
      <c r="C53" s="38"/>
      <c r="D53" s="38" t="s">
        <v>16</v>
      </c>
      <c r="E53" s="39">
        <v>2022</v>
      </c>
      <c r="F53" s="38">
        <v>1.3600455614344546E-4</v>
      </c>
      <c r="G53" s="38">
        <v>0</v>
      </c>
      <c r="H53" s="38">
        <v>0</v>
      </c>
      <c r="I53" s="38">
        <v>6.4378711052322354E-4</v>
      </c>
      <c r="J53" s="38">
        <v>1.6673280423280555E-5</v>
      </c>
      <c r="K53" s="38">
        <v>1.6006349206349335E-5</v>
      </c>
      <c r="L53" s="38">
        <v>1.5005952380952499E-5</v>
      </c>
      <c r="M53" s="38">
        <v>1.4199098853868231E-6</v>
      </c>
      <c r="N53" s="38">
        <v>1.0950176366843085E-5</v>
      </c>
      <c r="O53" s="38">
        <v>0.1403879579760004</v>
      </c>
      <c r="P53" s="38">
        <v>5.6944818000000147E-6</v>
      </c>
      <c r="Q53" s="38">
        <v>1.1388963600000031E-6</v>
      </c>
      <c r="R53" s="38">
        <v>4.0931940000000113E-6</v>
      </c>
      <c r="S53" s="38">
        <v>0.14086971113628036</v>
      </c>
    </row>
    <row r="54" spans="2:19" x14ac:dyDescent="0.3">
      <c r="B54" s="39"/>
      <c r="C54" s="38"/>
      <c r="D54" s="38" t="s">
        <v>17</v>
      </c>
      <c r="E54" s="39">
        <v>2022</v>
      </c>
      <c r="F54" s="38">
        <v>1.3600455614344546E-4</v>
      </c>
      <c r="G54" s="38">
        <v>0</v>
      </c>
      <c r="H54" s="38">
        <v>0</v>
      </c>
      <c r="I54" s="38">
        <v>6.4378711052322354E-4</v>
      </c>
      <c r="J54" s="38">
        <v>1.6673280423280555E-5</v>
      </c>
      <c r="K54" s="38">
        <v>1.6006349206349335E-5</v>
      </c>
      <c r="L54" s="38">
        <v>1.5005952380952499E-5</v>
      </c>
      <c r="M54" s="38">
        <v>1.4199098853868231E-6</v>
      </c>
      <c r="N54" s="38">
        <v>1.0950176366843085E-5</v>
      </c>
      <c r="O54" s="38">
        <v>0.1403879579760004</v>
      </c>
      <c r="P54" s="38">
        <v>5.6944818000000147E-6</v>
      </c>
      <c r="Q54" s="38">
        <v>1.1388963600000031E-6</v>
      </c>
      <c r="R54" s="38">
        <v>4.0931940000000113E-6</v>
      </c>
      <c r="S54" s="38">
        <v>0.14086971113628036</v>
      </c>
    </row>
    <row r="55" spans="2:19" x14ac:dyDescent="0.3">
      <c r="B55" s="39"/>
      <c r="C55" s="38"/>
      <c r="D55" s="38" t="s">
        <v>18</v>
      </c>
      <c r="E55" s="39">
        <v>2022</v>
      </c>
      <c r="F55" s="38">
        <v>1.3600455614344546E-4</v>
      </c>
      <c r="G55" s="38">
        <v>0</v>
      </c>
      <c r="H55" s="38">
        <v>0</v>
      </c>
      <c r="I55" s="38">
        <v>6.4378711052322354E-4</v>
      </c>
      <c r="J55" s="38">
        <v>1.6673280423280555E-5</v>
      </c>
      <c r="K55" s="38">
        <v>1.6006349206349335E-5</v>
      </c>
      <c r="L55" s="38">
        <v>1.5005952380952499E-5</v>
      </c>
      <c r="M55" s="38">
        <v>1.4199098853868231E-6</v>
      </c>
      <c r="N55" s="38">
        <v>1.0950176366843085E-5</v>
      </c>
      <c r="O55" s="38">
        <v>0.1403879579760004</v>
      </c>
      <c r="P55" s="38">
        <v>5.6944818000000147E-6</v>
      </c>
      <c r="Q55" s="38">
        <v>1.1388963600000031E-6</v>
      </c>
      <c r="R55" s="38">
        <v>4.0931940000000113E-6</v>
      </c>
      <c r="S55" s="38">
        <v>0.14086971113628036</v>
      </c>
    </row>
    <row r="56" spans="2:19" x14ac:dyDescent="0.3">
      <c r="B56" s="39"/>
      <c r="C56" s="38"/>
      <c r="D56" s="38" t="s">
        <v>19</v>
      </c>
      <c r="E56" s="39">
        <v>2022</v>
      </c>
      <c r="F56" s="38">
        <v>1.3600455614344546E-4</v>
      </c>
      <c r="G56" s="38">
        <v>0</v>
      </c>
      <c r="H56" s="38">
        <v>0</v>
      </c>
      <c r="I56" s="38">
        <v>6.4378711052322354E-4</v>
      </c>
      <c r="J56" s="38">
        <v>1.6673280423280555E-5</v>
      </c>
      <c r="K56" s="38">
        <v>1.6006349206349335E-5</v>
      </c>
      <c r="L56" s="38">
        <v>1.5005952380952499E-5</v>
      </c>
      <c r="M56" s="38">
        <v>1.4199098853868231E-6</v>
      </c>
      <c r="N56" s="38">
        <v>1.0950176366843085E-5</v>
      </c>
      <c r="O56" s="38">
        <v>0.1403879579760004</v>
      </c>
      <c r="P56" s="38">
        <v>5.6944818000000147E-6</v>
      </c>
      <c r="Q56" s="38">
        <v>1.1388963600000031E-6</v>
      </c>
      <c r="R56" s="38">
        <v>4.0931940000000113E-6</v>
      </c>
      <c r="S56" s="38">
        <v>0.14086971113628036</v>
      </c>
    </row>
    <row r="57" spans="2:19" x14ac:dyDescent="0.3">
      <c r="B57" s="39"/>
      <c r="C57" s="38"/>
      <c r="D57" s="38" t="s">
        <v>20</v>
      </c>
      <c r="E57" s="39">
        <v>2022</v>
      </c>
      <c r="F57" s="38">
        <v>1.3600455614344546E-4</v>
      </c>
      <c r="G57" s="38">
        <v>0</v>
      </c>
      <c r="H57" s="38">
        <v>0</v>
      </c>
      <c r="I57" s="38">
        <v>6.4378711052322354E-4</v>
      </c>
      <c r="J57" s="38">
        <v>1.6673280423280555E-5</v>
      </c>
      <c r="K57" s="38">
        <v>1.6006349206349335E-5</v>
      </c>
      <c r="L57" s="38">
        <v>1.5005952380952499E-5</v>
      </c>
      <c r="M57" s="38">
        <v>1.4199098853868231E-6</v>
      </c>
      <c r="N57" s="38">
        <v>1.0950176366843085E-5</v>
      </c>
      <c r="O57" s="38">
        <v>0.1403879579760004</v>
      </c>
      <c r="P57" s="38">
        <v>5.6944818000000147E-6</v>
      </c>
      <c r="Q57" s="38">
        <v>1.1388963600000031E-6</v>
      </c>
      <c r="R57" s="38">
        <v>4.0931940000000113E-6</v>
      </c>
      <c r="S57" s="38">
        <v>0.14086971113628036</v>
      </c>
    </row>
    <row r="58" spans="2:19" x14ac:dyDescent="0.3">
      <c r="B58" s="39"/>
      <c r="C58" s="38"/>
      <c r="D58" s="38" t="s">
        <v>21</v>
      </c>
      <c r="E58" s="39">
        <v>2022</v>
      </c>
      <c r="F58" s="38">
        <v>1.3600455614344546E-4</v>
      </c>
      <c r="G58" s="38">
        <v>0</v>
      </c>
      <c r="H58" s="38">
        <v>0</v>
      </c>
      <c r="I58" s="38">
        <v>6.4378711052322354E-4</v>
      </c>
      <c r="J58" s="38">
        <v>1.6673280423280555E-5</v>
      </c>
      <c r="K58" s="38">
        <v>1.6006349206349335E-5</v>
      </c>
      <c r="L58" s="38">
        <v>1.5005952380952499E-5</v>
      </c>
      <c r="M58" s="38">
        <v>1.4199098853868231E-6</v>
      </c>
      <c r="N58" s="38">
        <v>1.0950176366843085E-5</v>
      </c>
      <c r="O58" s="38">
        <v>0.1403879579760004</v>
      </c>
      <c r="P58" s="38">
        <v>5.6944818000000147E-6</v>
      </c>
      <c r="Q58" s="38">
        <v>1.1388963600000031E-6</v>
      </c>
      <c r="R58" s="38">
        <v>4.0931940000000113E-6</v>
      </c>
      <c r="S58" s="38">
        <v>0.14086971113628036</v>
      </c>
    </row>
    <row r="59" spans="2:19" x14ac:dyDescent="0.3">
      <c r="B59" s="39"/>
      <c r="C59" s="38"/>
      <c r="D59" s="38" t="s">
        <v>22</v>
      </c>
      <c r="E59" s="39">
        <v>2022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</row>
    <row r="60" spans="2:19" x14ac:dyDescent="0.3">
      <c r="B60" s="39">
        <v>106</v>
      </c>
      <c r="C60" s="38" t="s">
        <v>94</v>
      </c>
      <c r="D60" s="38" t="s">
        <v>22</v>
      </c>
      <c r="E60" s="39">
        <v>2021</v>
      </c>
      <c r="F60" s="38">
        <v>7.820444406666667E-5</v>
      </c>
      <c r="G60" s="38">
        <v>2.4497152992000015E-8</v>
      </c>
      <c r="H60" s="38">
        <v>0</v>
      </c>
      <c r="I60" s="38">
        <v>2.9894841773333262E-4</v>
      </c>
      <c r="J60" s="38">
        <v>9.0908462666666464E-6</v>
      </c>
      <c r="K60" s="38">
        <v>8.7271764666666455E-6</v>
      </c>
      <c r="L60" s="38">
        <v>8.1817510666666491E-6</v>
      </c>
      <c r="M60" s="38">
        <v>6.1029279999999856E-7</v>
      </c>
      <c r="N60" s="38">
        <v>1.0023202799999975E-5</v>
      </c>
      <c r="O60" s="38">
        <v>6.0340190067733196E-2</v>
      </c>
      <c r="P60" s="38">
        <v>2.4475469199999943E-6</v>
      </c>
      <c r="Q60" s="38">
        <v>4.8950938399999882E-7</v>
      </c>
      <c r="R60" s="38">
        <v>1.4027006933333303E-6</v>
      </c>
      <c r="S60" s="38">
        <v>6.0547252537165197E-2</v>
      </c>
    </row>
    <row r="61" spans="2:19" x14ac:dyDescent="0.3">
      <c r="B61" s="39"/>
      <c r="C61" s="38"/>
      <c r="D61" s="38" t="s">
        <v>23</v>
      </c>
      <c r="E61" s="39">
        <v>2021</v>
      </c>
      <c r="F61" s="38">
        <v>7.820444406666667E-5</v>
      </c>
      <c r="G61" s="38">
        <v>2.4497152992000015E-8</v>
      </c>
      <c r="H61" s="38">
        <v>0</v>
      </c>
      <c r="I61" s="38">
        <v>2.9894841773333262E-4</v>
      </c>
      <c r="J61" s="38">
        <v>9.0908462666666464E-6</v>
      </c>
      <c r="K61" s="38">
        <v>8.7271764666666455E-6</v>
      </c>
      <c r="L61" s="38">
        <v>8.1817510666666491E-6</v>
      </c>
      <c r="M61" s="38">
        <v>6.1029279999999856E-7</v>
      </c>
      <c r="N61" s="38">
        <v>1.0023202799999975E-5</v>
      </c>
      <c r="O61" s="38">
        <v>6.0340190067733196E-2</v>
      </c>
      <c r="P61" s="38">
        <v>2.4475469199999943E-6</v>
      </c>
      <c r="Q61" s="38">
        <v>4.8950938399999882E-7</v>
      </c>
      <c r="R61" s="38">
        <v>1.4027006933333303E-6</v>
      </c>
      <c r="S61" s="38">
        <v>6.0547252537165197E-2</v>
      </c>
    </row>
    <row r="62" spans="2:19" x14ac:dyDescent="0.3">
      <c r="B62" s="39"/>
      <c r="C62" s="38"/>
      <c r="D62" s="38" t="s">
        <v>24</v>
      </c>
      <c r="E62" s="39">
        <v>2021</v>
      </c>
      <c r="F62" s="38">
        <v>7.820444406666667E-5</v>
      </c>
      <c r="G62" s="38">
        <v>2.4497152992000015E-8</v>
      </c>
      <c r="H62" s="38">
        <v>0</v>
      </c>
      <c r="I62" s="38">
        <v>2.9894841773333262E-4</v>
      </c>
      <c r="J62" s="38">
        <v>9.0908462666666464E-6</v>
      </c>
      <c r="K62" s="38">
        <v>8.7271764666666455E-6</v>
      </c>
      <c r="L62" s="38">
        <v>8.1817510666666491E-6</v>
      </c>
      <c r="M62" s="38">
        <v>6.1029279999999856E-7</v>
      </c>
      <c r="N62" s="38">
        <v>1.0023202799999975E-5</v>
      </c>
      <c r="O62" s="38">
        <v>6.0340190067733196E-2</v>
      </c>
      <c r="P62" s="38">
        <v>2.4475469199999943E-6</v>
      </c>
      <c r="Q62" s="38">
        <v>4.8950938399999882E-7</v>
      </c>
      <c r="R62" s="38">
        <v>1.4027006933333303E-6</v>
      </c>
      <c r="S62" s="38">
        <v>6.0547252537165197E-2</v>
      </c>
    </row>
    <row r="63" spans="2:19" x14ac:dyDescent="0.3">
      <c r="B63" s="39"/>
      <c r="C63" s="38"/>
      <c r="D63" s="38" t="s">
        <v>13</v>
      </c>
      <c r="E63" s="39">
        <v>2022</v>
      </c>
      <c r="F63" s="38">
        <v>2.5418447775818146E-3</v>
      </c>
      <c r="G63" s="38">
        <v>0</v>
      </c>
      <c r="H63" s="38">
        <v>0</v>
      </c>
      <c r="I63" s="38">
        <v>9.7165899470899493E-3</v>
      </c>
      <c r="J63" s="38">
        <v>2.954752498530276E-4</v>
      </c>
      <c r="K63" s="38">
        <v>2.8365623985890647E-4</v>
      </c>
      <c r="L63" s="38">
        <v>2.6592772486772488E-4</v>
      </c>
      <c r="M63" s="38">
        <v>1.983605131232092E-5</v>
      </c>
      <c r="N63" s="38">
        <v>3.2578040368410732E-4</v>
      </c>
      <c r="O63" s="38">
        <v>1.9612108956374041</v>
      </c>
      <c r="P63" s="38">
        <v>7.9551550661333343E-5</v>
      </c>
      <c r="Q63" s="38">
        <v>1.5910310132266664E-5</v>
      </c>
      <c r="R63" s="38">
        <v>4.298848499555556E-5</v>
      </c>
      <c r="S63" s="38">
        <v>1.9679409568233532</v>
      </c>
    </row>
    <row r="64" spans="2:19" x14ac:dyDescent="0.3">
      <c r="B64" s="39"/>
      <c r="C64" s="38"/>
      <c r="D64" s="38" t="s">
        <v>14</v>
      </c>
      <c r="E64" s="39">
        <v>2022</v>
      </c>
      <c r="F64" s="38">
        <v>2.5418447775818146E-3</v>
      </c>
      <c r="G64" s="38">
        <v>0</v>
      </c>
      <c r="H64" s="38">
        <v>0</v>
      </c>
      <c r="I64" s="38">
        <v>9.7165899470899493E-3</v>
      </c>
      <c r="J64" s="38">
        <v>2.954752498530276E-4</v>
      </c>
      <c r="K64" s="38">
        <v>2.8365623985890647E-4</v>
      </c>
      <c r="L64" s="38">
        <v>2.6592772486772488E-4</v>
      </c>
      <c r="M64" s="38">
        <v>1.983605131232092E-5</v>
      </c>
      <c r="N64" s="38">
        <v>3.2578040368410732E-4</v>
      </c>
      <c r="O64" s="38">
        <v>1.9612108956374041</v>
      </c>
      <c r="P64" s="38">
        <v>7.9551550661333343E-5</v>
      </c>
      <c r="Q64" s="38">
        <v>1.5910310132266664E-5</v>
      </c>
      <c r="R64" s="38">
        <v>4.298848499555556E-5</v>
      </c>
      <c r="S64" s="38">
        <v>1.9679409568233532</v>
      </c>
    </row>
    <row r="65" spans="2:19" x14ac:dyDescent="0.3">
      <c r="B65" s="39"/>
      <c r="C65" s="38"/>
      <c r="D65" s="38" t="s">
        <v>15</v>
      </c>
      <c r="E65" s="39">
        <v>2022</v>
      </c>
      <c r="F65" s="38">
        <v>2.5418447775818146E-3</v>
      </c>
      <c r="G65" s="38">
        <v>0</v>
      </c>
      <c r="H65" s="38">
        <v>0</v>
      </c>
      <c r="I65" s="38">
        <v>9.7165899470899493E-3</v>
      </c>
      <c r="J65" s="38">
        <v>2.954752498530276E-4</v>
      </c>
      <c r="K65" s="38">
        <v>2.8365623985890647E-4</v>
      </c>
      <c r="L65" s="38">
        <v>2.6592772486772488E-4</v>
      </c>
      <c r="M65" s="38">
        <v>1.983605131232092E-5</v>
      </c>
      <c r="N65" s="38">
        <v>3.2578040368410732E-4</v>
      </c>
      <c r="O65" s="38">
        <v>1.9612108956374041</v>
      </c>
      <c r="P65" s="38">
        <v>7.9551550661333343E-5</v>
      </c>
      <c r="Q65" s="38">
        <v>1.5910310132266664E-5</v>
      </c>
      <c r="R65" s="38">
        <v>4.298848499555556E-5</v>
      </c>
      <c r="S65" s="38">
        <v>1.9679409568233532</v>
      </c>
    </row>
    <row r="66" spans="2:19" x14ac:dyDescent="0.3">
      <c r="B66" s="39"/>
      <c r="C66" s="38"/>
      <c r="D66" s="38" t="s">
        <v>16</v>
      </c>
      <c r="E66" s="39">
        <v>2022</v>
      </c>
      <c r="F66" s="38">
        <v>2.5418447775818146E-3</v>
      </c>
      <c r="G66" s="38">
        <v>0</v>
      </c>
      <c r="H66" s="38">
        <v>0</v>
      </c>
      <c r="I66" s="38">
        <v>9.7165899470899493E-3</v>
      </c>
      <c r="J66" s="38">
        <v>2.954752498530276E-4</v>
      </c>
      <c r="K66" s="38">
        <v>2.8365623985890647E-4</v>
      </c>
      <c r="L66" s="38">
        <v>2.6592772486772488E-4</v>
      </c>
      <c r="M66" s="38">
        <v>1.983605131232092E-5</v>
      </c>
      <c r="N66" s="38">
        <v>3.2578040368410732E-4</v>
      </c>
      <c r="O66" s="38">
        <v>1.9612108956374041</v>
      </c>
      <c r="P66" s="38">
        <v>7.9551550661333343E-5</v>
      </c>
      <c r="Q66" s="38">
        <v>1.5910310132266664E-5</v>
      </c>
      <c r="R66" s="38">
        <v>4.298848499555556E-5</v>
      </c>
      <c r="S66" s="38">
        <v>1.9679409568233532</v>
      </c>
    </row>
    <row r="67" spans="2:19" x14ac:dyDescent="0.3">
      <c r="B67" s="39"/>
      <c r="C67" s="38"/>
      <c r="D67" s="38" t="s">
        <v>17</v>
      </c>
      <c r="E67" s="39">
        <v>2022</v>
      </c>
      <c r="F67" s="38">
        <v>2.5418447775818146E-3</v>
      </c>
      <c r="G67" s="38">
        <v>0</v>
      </c>
      <c r="H67" s="38">
        <v>0</v>
      </c>
      <c r="I67" s="38">
        <v>9.7165899470899493E-3</v>
      </c>
      <c r="J67" s="38">
        <v>2.954752498530276E-4</v>
      </c>
      <c r="K67" s="38">
        <v>2.8365623985890647E-4</v>
      </c>
      <c r="L67" s="38">
        <v>2.6592772486772488E-4</v>
      </c>
      <c r="M67" s="38">
        <v>1.983605131232092E-5</v>
      </c>
      <c r="N67" s="38">
        <v>3.2578040368410732E-4</v>
      </c>
      <c r="O67" s="38">
        <v>1.9612108956374041</v>
      </c>
      <c r="P67" s="38">
        <v>7.9551550661333343E-5</v>
      </c>
      <c r="Q67" s="38">
        <v>1.5910310132266664E-5</v>
      </c>
      <c r="R67" s="38">
        <v>4.298848499555556E-5</v>
      </c>
      <c r="S67" s="38">
        <v>1.9679409568233532</v>
      </c>
    </row>
    <row r="68" spans="2:19" x14ac:dyDescent="0.3">
      <c r="B68" s="39"/>
      <c r="C68" s="38"/>
      <c r="D68" s="38" t="s">
        <v>18</v>
      </c>
      <c r="E68" s="39">
        <v>2022</v>
      </c>
      <c r="F68" s="38">
        <v>2.5418447775818146E-3</v>
      </c>
      <c r="G68" s="38">
        <v>0</v>
      </c>
      <c r="H68" s="38">
        <v>0</v>
      </c>
      <c r="I68" s="38">
        <v>9.7165899470899493E-3</v>
      </c>
      <c r="J68" s="38">
        <v>2.954752498530276E-4</v>
      </c>
      <c r="K68" s="38">
        <v>2.8365623985890647E-4</v>
      </c>
      <c r="L68" s="38">
        <v>2.6592772486772488E-4</v>
      </c>
      <c r="M68" s="38">
        <v>1.983605131232092E-5</v>
      </c>
      <c r="N68" s="38">
        <v>3.2578040368410732E-4</v>
      </c>
      <c r="O68" s="38">
        <v>1.9612108956374041</v>
      </c>
      <c r="P68" s="38">
        <v>7.9551550661333343E-5</v>
      </c>
      <c r="Q68" s="38">
        <v>1.5910310132266664E-5</v>
      </c>
      <c r="R68" s="38">
        <v>4.298848499555556E-5</v>
      </c>
      <c r="S68" s="38">
        <v>1.9679409568233532</v>
      </c>
    </row>
    <row r="69" spans="2:19" x14ac:dyDescent="0.3">
      <c r="B69" s="39"/>
      <c r="C69" s="38"/>
      <c r="D69" s="38" t="s">
        <v>19</v>
      </c>
      <c r="E69" s="39">
        <v>2022</v>
      </c>
      <c r="F69" s="38">
        <v>2.5418447775818146E-3</v>
      </c>
      <c r="G69" s="38">
        <v>0</v>
      </c>
      <c r="H69" s="38">
        <v>0</v>
      </c>
      <c r="I69" s="38">
        <v>9.7165899470899493E-3</v>
      </c>
      <c r="J69" s="38">
        <v>2.954752498530276E-4</v>
      </c>
      <c r="K69" s="38">
        <v>2.8365623985890647E-4</v>
      </c>
      <c r="L69" s="38">
        <v>2.6592772486772488E-4</v>
      </c>
      <c r="M69" s="38">
        <v>1.983605131232092E-5</v>
      </c>
      <c r="N69" s="38">
        <v>3.2578040368410732E-4</v>
      </c>
      <c r="O69" s="38">
        <v>1.9612108956374041</v>
      </c>
      <c r="P69" s="38">
        <v>7.9551550661333343E-5</v>
      </c>
      <c r="Q69" s="38">
        <v>1.5910310132266664E-5</v>
      </c>
      <c r="R69" s="38">
        <v>4.298848499555556E-5</v>
      </c>
      <c r="S69" s="38">
        <v>1.9679409568233532</v>
      </c>
    </row>
    <row r="70" spans="2:19" x14ac:dyDescent="0.3">
      <c r="B70" s="39"/>
      <c r="C70" s="38"/>
      <c r="D70" s="38" t="s">
        <v>20</v>
      </c>
      <c r="E70" s="39">
        <v>2022</v>
      </c>
      <c r="F70" s="38">
        <v>2.5418447775818146E-3</v>
      </c>
      <c r="G70" s="38">
        <v>0</v>
      </c>
      <c r="H70" s="38">
        <v>0</v>
      </c>
      <c r="I70" s="38">
        <v>9.7165899470899493E-3</v>
      </c>
      <c r="J70" s="38">
        <v>2.954752498530276E-4</v>
      </c>
      <c r="K70" s="38">
        <v>2.8365623985890647E-4</v>
      </c>
      <c r="L70" s="38">
        <v>2.6592772486772488E-4</v>
      </c>
      <c r="M70" s="38">
        <v>1.983605131232092E-5</v>
      </c>
      <c r="N70" s="38">
        <v>3.2578040368410732E-4</v>
      </c>
      <c r="O70" s="38">
        <v>1.9612108956374041</v>
      </c>
      <c r="P70" s="38">
        <v>7.9551550661333343E-5</v>
      </c>
      <c r="Q70" s="38">
        <v>1.5910310132266664E-5</v>
      </c>
      <c r="R70" s="38">
        <v>4.298848499555556E-5</v>
      </c>
      <c r="S70" s="38">
        <v>1.9679409568233532</v>
      </c>
    </row>
    <row r="71" spans="2:19" x14ac:dyDescent="0.3">
      <c r="D71" s="38" t="s">
        <v>21</v>
      </c>
      <c r="E71" s="39">
        <v>2022</v>
      </c>
      <c r="F71" s="38">
        <v>2.5418447775818146E-3</v>
      </c>
      <c r="G71" s="38">
        <v>0</v>
      </c>
      <c r="H71" s="38">
        <v>0</v>
      </c>
      <c r="I71" s="38">
        <v>9.7165899470899493E-3</v>
      </c>
      <c r="J71" s="38">
        <v>2.954752498530276E-4</v>
      </c>
      <c r="K71" s="38">
        <v>2.8365623985890647E-4</v>
      </c>
      <c r="L71" s="38">
        <v>2.6592772486772488E-4</v>
      </c>
      <c r="M71" s="38">
        <v>1.983605131232092E-5</v>
      </c>
      <c r="N71" s="38">
        <v>3.2578040368410732E-4</v>
      </c>
      <c r="O71" s="38">
        <v>1.9612108956374041</v>
      </c>
      <c r="P71" s="38">
        <v>7.9551550661333343E-5</v>
      </c>
      <c r="Q71" s="38">
        <v>1.5910310132266664E-5</v>
      </c>
      <c r="R71" s="38">
        <v>4.298848499555556E-5</v>
      </c>
      <c r="S71" s="38">
        <v>1.9679409568233532</v>
      </c>
    </row>
    <row r="72" spans="2:19" x14ac:dyDescent="0.3">
      <c r="D72" s="38" t="s">
        <v>22</v>
      </c>
      <c r="E72" s="39">
        <v>2022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</row>
    <row r="73" spans="2:19" x14ac:dyDescent="0.3">
      <c r="B73" s="45">
        <v>107</v>
      </c>
      <c r="C73" s="43" t="s">
        <v>93</v>
      </c>
      <c r="D73" s="38" t="s">
        <v>22</v>
      </c>
      <c r="E73" s="39">
        <v>2021</v>
      </c>
      <c r="F73" s="38">
        <v>1.2099999999999999E-3</v>
      </c>
      <c r="G73" s="38">
        <v>0</v>
      </c>
      <c r="H73" s="38">
        <v>0</v>
      </c>
      <c r="I73" s="38">
        <v>3.2999999999999994E-4</v>
      </c>
      <c r="J73" s="38">
        <v>5.0000000000000004E-6</v>
      </c>
      <c r="K73" s="38">
        <v>5.0000000000000004E-6</v>
      </c>
      <c r="L73" s="38">
        <v>5.0000000000000004E-6</v>
      </c>
      <c r="M73" s="38">
        <v>0</v>
      </c>
      <c r="N73" s="38">
        <v>2.0000000000000002E-5</v>
      </c>
      <c r="O73" s="38">
        <v>4.1424999999999997E-2</v>
      </c>
      <c r="P73" s="38">
        <v>2.2499999999999999E-4</v>
      </c>
      <c r="Q73" s="38">
        <v>0</v>
      </c>
      <c r="R73" s="38">
        <v>1.4999999999999999E-5</v>
      </c>
      <c r="S73" s="38">
        <v>4.7170000000000004E-2</v>
      </c>
    </row>
    <row r="74" spans="2:19" x14ac:dyDescent="0.3">
      <c r="B74" s="45"/>
      <c r="C74" s="43"/>
      <c r="D74" s="38" t="s">
        <v>23</v>
      </c>
      <c r="E74" s="39">
        <v>2021</v>
      </c>
      <c r="F74" s="38">
        <v>2.5000000000000001E-5</v>
      </c>
      <c r="G74" s="38">
        <v>0</v>
      </c>
      <c r="H74" s="38">
        <v>0</v>
      </c>
      <c r="I74" s="38">
        <v>5.0000000000000004E-6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3.0999999999999995E-3</v>
      </c>
      <c r="P74" s="38">
        <v>1.0000000000000001E-5</v>
      </c>
      <c r="Q74" s="38">
        <v>0</v>
      </c>
      <c r="R74" s="38">
        <v>0</v>
      </c>
      <c r="S74" s="38">
        <v>3.29E-3</v>
      </c>
    </row>
    <row r="75" spans="2:19" x14ac:dyDescent="0.3">
      <c r="D75" s="38" t="s">
        <v>24</v>
      </c>
      <c r="E75" s="39">
        <v>2021</v>
      </c>
      <c r="F75" s="38">
        <v>1.4650000000000002E-3</v>
      </c>
      <c r="G75" s="38">
        <v>0</v>
      </c>
      <c r="H75" s="38">
        <v>0</v>
      </c>
      <c r="I75" s="38">
        <v>4.55E-4</v>
      </c>
      <c r="J75" s="38">
        <v>0</v>
      </c>
      <c r="K75" s="38">
        <v>0</v>
      </c>
      <c r="L75" s="38">
        <v>0</v>
      </c>
      <c r="M75" s="38">
        <v>0</v>
      </c>
      <c r="N75" s="38">
        <v>3.0000000000000001E-5</v>
      </c>
      <c r="O75" s="38">
        <v>5.6890000000000003E-2</v>
      </c>
      <c r="P75" s="38">
        <v>2.7E-4</v>
      </c>
      <c r="Q75" s="38">
        <v>0</v>
      </c>
      <c r="R75" s="38">
        <v>2.0000000000000002E-5</v>
      </c>
      <c r="S75" s="38">
        <v>6.3729999999999995E-2</v>
      </c>
    </row>
    <row r="76" spans="2:19" x14ac:dyDescent="0.3">
      <c r="D76" s="38" t="s">
        <v>13</v>
      </c>
      <c r="E76" s="39">
        <v>2022</v>
      </c>
      <c r="F76" s="38">
        <v>2.7310994264421475E-4</v>
      </c>
      <c r="G76" s="38">
        <v>0</v>
      </c>
      <c r="H76" s="38">
        <v>0</v>
      </c>
      <c r="I76" s="38">
        <v>9.6436907174883698E-5</v>
      </c>
      <c r="J76" s="38">
        <v>4.0694391666666653E-6</v>
      </c>
      <c r="K76" s="38">
        <v>4.0694391666666653E-6</v>
      </c>
      <c r="L76" s="38">
        <v>4.0694391666666653E-6</v>
      </c>
      <c r="M76" s="38">
        <v>1.3256459999999992E-7</v>
      </c>
      <c r="N76" s="38">
        <v>9.5492666666666532E-6</v>
      </c>
      <c r="O76" s="38">
        <v>3.5870325035609697E-2</v>
      </c>
      <c r="P76" s="38">
        <v>8.5037499999999851E-5</v>
      </c>
      <c r="Q76" s="38">
        <v>4.9702706999999975E-8</v>
      </c>
      <c r="R76" s="38">
        <v>1.3990609299999987E-5</v>
      </c>
      <c r="S76" s="38">
        <v>3.8011073942295692E-2</v>
      </c>
    </row>
    <row r="77" spans="2:19" x14ac:dyDescent="0.3">
      <c r="D77" s="38" t="s">
        <v>14</v>
      </c>
      <c r="E77" s="39">
        <v>2022</v>
      </c>
      <c r="F77" s="38">
        <v>2.7310994264421475E-4</v>
      </c>
      <c r="G77" s="38">
        <v>0</v>
      </c>
      <c r="H77" s="38">
        <v>0</v>
      </c>
      <c r="I77" s="38">
        <v>9.6436907174883698E-5</v>
      </c>
      <c r="J77" s="38">
        <v>4.0694391666666653E-6</v>
      </c>
      <c r="K77" s="38">
        <v>4.0694391666666653E-6</v>
      </c>
      <c r="L77" s="38">
        <v>4.0694391666666653E-6</v>
      </c>
      <c r="M77" s="38">
        <v>1.3256459999999992E-7</v>
      </c>
      <c r="N77" s="38">
        <v>9.5492666666666532E-6</v>
      </c>
      <c r="O77" s="38">
        <v>3.5870325035609697E-2</v>
      </c>
      <c r="P77" s="38">
        <v>8.5037499999999851E-5</v>
      </c>
      <c r="Q77" s="38">
        <v>4.9702706999999975E-8</v>
      </c>
      <c r="R77" s="38">
        <v>1.3990609299999987E-5</v>
      </c>
      <c r="S77" s="38">
        <v>3.8011073942295692E-2</v>
      </c>
    </row>
    <row r="78" spans="2:19" x14ac:dyDescent="0.3">
      <c r="D78" s="38" t="s">
        <v>15</v>
      </c>
      <c r="E78" s="39">
        <v>2022</v>
      </c>
      <c r="F78" s="38">
        <v>2.7310994264421475E-4</v>
      </c>
      <c r="G78" s="38">
        <v>0</v>
      </c>
      <c r="H78" s="38">
        <v>0</v>
      </c>
      <c r="I78" s="38">
        <v>9.6436907174883698E-5</v>
      </c>
      <c r="J78" s="38">
        <v>4.0694391666666653E-6</v>
      </c>
      <c r="K78" s="38">
        <v>4.0694391666666653E-6</v>
      </c>
      <c r="L78" s="38">
        <v>4.0694391666666653E-6</v>
      </c>
      <c r="M78" s="38">
        <v>1.3256459999999992E-7</v>
      </c>
      <c r="N78" s="38">
        <v>9.5492666666666532E-6</v>
      </c>
      <c r="O78" s="38">
        <v>3.5870325035609697E-2</v>
      </c>
      <c r="P78" s="38">
        <v>8.5037499999999851E-5</v>
      </c>
      <c r="Q78" s="38">
        <v>4.9702706999999975E-8</v>
      </c>
      <c r="R78" s="38">
        <v>1.3990609299999987E-5</v>
      </c>
      <c r="S78" s="38">
        <v>3.8011073942295692E-2</v>
      </c>
    </row>
    <row r="79" spans="2:19" x14ac:dyDescent="0.3">
      <c r="D79" s="38" t="s">
        <v>16</v>
      </c>
      <c r="E79" s="39">
        <v>2022</v>
      </c>
      <c r="F79" s="38">
        <v>2.7310994264421475E-4</v>
      </c>
      <c r="G79" s="38">
        <v>0</v>
      </c>
      <c r="H79" s="38">
        <v>0</v>
      </c>
      <c r="I79" s="38">
        <v>9.6436907174883698E-5</v>
      </c>
      <c r="J79" s="38">
        <v>4.0694391666666653E-6</v>
      </c>
      <c r="K79" s="38">
        <v>4.0694391666666653E-6</v>
      </c>
      <c r="L79" s="38">
        <v>4.0694391666666653E-6</v>
      </c>
      <c r="M79" s="38">
        <v>1.3256459999999992E-7</v>
      </c>
      <c r="N79" s="38">
        <v>9.5492666666666532E-6</v>
      </c>
      <c r="O79" s="38">
        <v>3.5870325035609697E-2</v>
      </c>
      <c r="P79" s="38">
        <v>8.5037499999999851E-5</v>
      </c>
      <c r="Q79" s="38">
        <v>4.9702706999999975E-8</v>
      </c>
      <c r="R79" s="38">
        <v>1.3990609299999987E-5</v>
      </c>
      <c r="S79" s="38">
        <v>3.8011073942295692E-2</v>
      </c>
    </row>
    <row r="80" spans="2:19" x14ac:dyDescent="0.3">
      <c r="D80" s="38" t="s">
        <v>17</v>
      </c>
      <c r="E80" s="39">
        <v>2022</v>
      </c>
      <c r="F80" s="38">
        <v>2.7310994264421475E-4</v>
      </c>
      <c r="G80" s="38">
        <v>0</v>
      </c>
      <c r="H80" s="38">
        <v>0</v>
      </c>
      <c r="I80" s="38">
        <v>9.6436907174883698E-5</v>
      </c>
      <c r="J80" s="38">
        <v>4.0694391666666653E-6</v>
      </c>
      <c r="K80" s="38">
        <v>4.0694391666666653E-6</v>
      </c>
      <c r="L80" s="38">
        <v>4.0694391666666653E-6</v>
      </c>
      <c r="M80" s="38">
        <v>1.3256459999999992E-7</v>
      </c>
      <c r="N80" s="38">
        <v>9.5492666666666532E-6</v>
      </c>
      <c r="O80" s="38">
        <v>3.5870325035609697E-2</v>
      </c>
      <c r="P80" s="38">
        <v>8.5037499999999851E-5</v>
      </c>
      <c r="Q80" s="38">
        <v>4.9702706999999975E-8</v>
      </c>
      <c r="R80" s="38">
        <v>1.3990609299999987E-5</v>
      </c>
      <c r="S80" s="38">
        <v>3.8011073942295692E-2</v>
      </c>
    </row>
    <row r="81" spans="2:19" x14ac:dyDescent="0.3">
      <c r="D81" s="38" t="s">
        <v>18</v>
      </c>
      <c r="E81" s="39">
        <v>2022</v>
      </c>
      <c r="F81" s="38">
        <v>2.7310994264421475E-4</v>
      </c>
      <c r="G81" s="38">
        <v>0</v>
      </c>
      <c r="H81" s="38">
        <v>0</v>
      </c>
      <c r="I81" s="38">
        <v>9.6436907174883698E-5</v>
      </c>
      <c r="J81" s="38">
        <v>4.0694391666666653E-6</v>
      </c>
      <c r="K81" s="38">
        <v>4.0694391666666653E-6</v>
      </c>
      <c r="L81" s="38">
        <v>4.0694391666666653E-6</v>
      </c>
      <c r="M81" s="38">
        <v>1.3256459999999992E-7</v>
      </c>
      <c r="N81" s="38">
        <v>9.5492666666666532E-6</v>
      </c>
      <c r="O81" s="38">
        <v>3.5870325035609697E-2</v>
      </c>
      <c r="P81" s="38">
        <v>8.5037499999999851E-5</v>
      </c>
      <c r="Q81" s="38">
        <v>4.9702706999999975E-8</v>
      </c>
      <c r="R81" s="38">
        <v>1.3990609299999987E-5</v>
      </c>
      <c r="S81" s="38">
        <v>3.8011073942295692E-2</v>
      </c>
    </row>
    <row r="82" spans="2:19" x14ac:dyDescent="0.3">
      <c r="D82" s="38" t="s">
        <v>19</v>
      </c>
      <c r="E82" s="39">
        <v>2022</v>
      </c>
      <c r="F82" s="38">
        <v>2.7310994264421475E-4</v>
      </c>
      <c r="G82" s="38">
        <v>0</v>
      </c>
      <c r="H82" s="38">
        <v>0</v>
      </c>
      <c r="I82" s="38">
        <v>9.6436907174883698E-5</v>
      </c>
      <c r="J82" s="38">
        <v>4.0694391666666653E-6</v>
      </c>
      <c r="K82" s="38">
        <v>4.0694391666666653E-6</v>
      </c>
      <c r="L82" s="38">
        <v>4.0694391666666653E-6</v>
      </c>
      <c r="M82" s="38">
        <v>1.3256459999999992E-7</v>
      </c>
      <c r="N82" s="38">
        <v>9.5492666666666532E-6</v>
      </c>
      <c r="O82" s="38">
        <v>3.5870325035609697E-2</v>
      </c>
      <c r="P82" s="38">
        <v>8.5037499999999851E-5</v>
      </c>
      <c r="Q82" s="38">
        <v>4.9702706999999975E-8</v>
      </c>
      <c r="R82" s="38">
        <v>1.3990609299999987E-5</v>
      </c>
      <c r="S82" s="38">
        <v>3.8011073942295692E-2</v>
      </c>
    </row>
    <row r="83" spans="2:19" x14ac:dyDescent="0.3">
      <c r="D83" s="38" t="s">
        <v>20</v>
      </c>
      <c r="E83" s="39">
        <v>2022</v>
      </c>
      <c r="F83" s="38">
        <v>2.7310994264421475E-4</v>
      </c>
      <c r="G83" s="38">
        <v>0</v>
      </c>
      <c r="H83" s="38">
        <v>0</v>
      </c>
      <c r="I83" s="38">
        <v>9.6436907174883698E-5</v>
      </c>
      <c r="J83" s="38">
        <v>4.0694391666666653E-6</v>
      </c>
      <c r="K83" s="38">
        <v>4.0694391666666653E-6</v>
      </c>
      <c r="L83" s="38">
        <v>4.0694391666666653E-6</v>
      </c>
      <c r="M83" s="38">
        <v>1.3256459999999992E-7</v>
      </c>
      <c r="N83" s="38">
        <v>9.5492666666666532E-6</v>
      </c>
      <c r="O83" s="38">
        <v>3.5870325035609697E-2</v>
      </c>
      <c r="P83" s="38">
        <v>8.5037499999999851E-5</v>
      </c>
      <c r="Q83" s="38">
        <v>4.9702706999999975E-8</v>
      </c>
      <c r="R83" s="38">
        <v>1.3990609299999987E-5</v>
      </c>
      <c r="S83" s="38">
        <v>3.8011073942295692E-2</v>
      </c>
    </row>
    <row r="84" spans="2:19" x14ac:dyDescent="0.3">
      <c r="D84" s="38" t="s">
        <v>21</v>
      </c>
      <c r="E84" s="39">
        <v>2022</v>
      </c>
      <c r="F84" s="38">
        <v>2.7310994264421475E-4</v>
      </c>
      <c r="G84" s="38">
        <v>0</v>
      </c>
      <c r="H84" s="38">
        <v>0</v>
      </c>
      <c r="I84" s="38">
        <v>9.6436907174883698E-5</v>
      </c>
      <c r="J84" s="38">
        <v>4.0694391666666653E-6</v>
      </c>
      <c r="K84" s="38">
        <v>4.0694391666666653E-6</v>
      </c>
      <c r="L84" s="38">
        <v>4.0694391666666653E-6</v>
      </c>
      <c r="M84" s="38">
        <v>1.3256459999999992E-7</v>
      </c>
      <c r="N84" s="38">
        <v>9.5492666666666532E-6</v>
      </c>
      <c r="O84" s="38">
        <v>3.5870325035609697E-2</v>
      </c>
      <c r="P84" s="38">
        <v>8.5037499999999851E-5</v>
      </c>
      <c r="Q84" s="38">
        <v>4.9702706999999975E-8</v>
      </c>
      <c r="R84" s="38">
        <v>1.3990609299999987E-5</v>
      </c>
      <c r="S84" s="38">
        <v>3.8011073942295692E-2</v>
      </c>
    </row>
    <row r="85" spans="2:19" x14ac:dyDescent="0.3">
      <c r="D85" s="38" t="s">
        <v>22</v>
      </c>
      <c r="E85" s="39">
        <v>2022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</row>
    <row r="86" spans="2:19" x14ac:dyDescent="0.3">
      <c r="B86" s="44" t="s">
        <v>92</v>
      </c>
      <c r="C86" s="38" t="s">
        <v>91</v>
      </c>
      <c r="D86" s="38" t="s">
        <v>22</v>
      </c>
      <c r="E86" s="39">
        <v>2021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</row>
    <row r="87" spans="2:19" x14ac:dyDescent="0.3">
      <c r="B87" s="44"/>
      <c r="C87" s="38"/>
      <c r="D87" s="38" t="s">
        <v>23</v>
      </c>
      <c r="E87" s="39">
        <v>2021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</row>
    <row r="88" spans="2:19" x14ac:dyDescent="0.3">
      <c r="D88" s="38" t="s">
        <v>24</v>
      </c>
      <c r="E88" s="39">
        <v>2021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</row>
    <row r="89" spans="2:19" x14ac:dyDescent="0.3">
      <c r="D89" s="38" t="s">
        <v>13</v>
      </c>
      <c r="E89" s="39">
        <v>2022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</row>
    <row r="90" spans="2:19" x14ac:dyDescent="0.3">
      <c r="D90" s="38" t="s">
        <v>14</v>
      </c>
      <c r="E90" s="39">
        <v>2022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</row>
    <row r="91" spans="2:19" x14ac:dyDescent="0.3">
      <c r="D91" s="38" t="s">
        <v>15</v>
      </c>
      <c r="E91" s="39">
        <v>2022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</row>
    <row r="92" spans="2:19" x14ac:dyDescent="0.3">
      <c r="D92" s="38" t="s">
        <v>16</v>
      </c>
      <c r="E92" s="39">
        <v>2022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</row>
    <row r="93" spans="2:19" x14ac:dyDescent="0.3">
      <c r="D93" s="38" t="s">
        <v>17</v>
      </c>
      <c r="E93" s="39">
        <v>2022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</row>
    <row r="94" spans="2:19" x14ac:dyDescent="0.3">
      <c r="D94" s="38" t="s">
        <v>18</v>
      </c>
      <c r="E94" s="39">
        <v>2022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</row>
    <row r="95" spans="2:19" x14ac:dyDescent="0.3">
      <c r="D95" s="38" t="s">
        <v>19</v>
      </c>
      <c r="E95" s="39">
        <v>2022</v>
      </c>
      <c r="F95" s="38">
        <v>6.1189978718256943E-3</v>
      </c>
      <c r="G95" s="38">
        <v>8.7583238127380521E-8</v>
      </c>
      <c r="H95" s="38">
        <v>2.1507820239856841E-6</v>
      </c>
      <c r="I95" s="38">
        <v>7.1909972957419884E-3</v>
      </c>
      <c r="J95" s="38">
        <v>1.3574599599872473E-4</v>
      </c>
      <c r="K95" s="38">
        <v>5.4160295553739224E-4</v>
      </c>
      <c r="L95" s="38">
        <v>5.4160295553739224E-4</v>
      </c>
      <c r="M95" s="38">
        <v>2.1818982129978998E-6</v>
      </c>
      <c r="N95" s="38">
        <v>3.9097688911005003E-4</v>
      </c>
      <c r="O95" s="38">
        <v>8.3187033319685675</v>
      </c>
      <c r="P95" s="38">
        <v>1.6011966934782309E-4</v>
      </c>
      <c r="Q95" s="38">
        <v>1.6066200543945093E-5</v>
      </c>
      <c r="R95" s="38">
        <v>1.3492281277109033E-4</v>
      </c>
      <c r="S95" s="38">
        <v>8.3274940514643561</v>
      </c>
    </row>
    <row r="96" spans="2:19" x14ac:dyDescent="0.3">
      <c r="D96" s="38" t="s">
        <v>20</v>
      </c>
      <c r="E96" s="39">
        <v>2022</v>
      </c>
      <c r="F96" s="38">
        <v>0.34574498501082296</v>
      </c>
      <c r="G96" s="38">
        <v>4.2787543083921723E-6</v>
      </c>
      <c r="H96" s="38">
        <v>2.7895016783747836E-2</v>
      </c>
      <c r="I96" s="38">
        <v>0.17240243693259708</v>
      </c>
      <c r="J96" s="38">
        <v>1.5422273049846547E-2</v>
      </c>
      <c r="K96" s="38">
        <v>4.0862849699069573E-2</v>
      </c>
      <c r="L96" s="38">
        <v>4.0862849699069573E-2</v>
      </c>
      <c r="M96" s="38">
        <v>1.0659352838450675E-4</v>
      </c>
      <c r="N96" s="38">
        <v>1.6564412367885958E-2</v>
      </c>
      <c r="O96" s="38">
        <v>909.87157016410981</v>
      </c>
      <c r="P96" s="38">
        <v>1.7251728247841762E-2</v>
      </c>
      <c r="Q96" s="38">
        <v>1.7253634605172627E-3</v>
      </c>
      <c r="R96" s="38">
        <v>1.4489492506742628E-2</v>
      </c>
      <c r="S96" s="38">
        <v>910.81702168154015</v>
      </c>
    </row>
    <row r="97" spans="2:19" x14ac:dyDescent="0.3">
      <c r="D97" s="38" t="s">
        <v>21</v>
      </c>
      <c r="E97" s="39">
        <v>2022</v>
      </c>
      <c r="F97" s="38">
        <v>4.3839673977370488</v>
      </c>
      <c r="G97" s="38">
        <v>9.708108640379944E-5</v>
      </c>
      <c r="H97" s="38">
        <v>0.34671108309416715</v>
      </c>
      <c r="I97" s="38">
        <v>1.5276388471238782</v>
      </c>
      <c r="J97" s="38">
        <v>0.20664420881362197</v>
      </c>
      <c r="K97" s="38">
        <v>0.4879692479778176</v>
      </c>
      <c r="L97" s="38">
        <v>0.4879692479778176</v>
      </c>
      <c r="M97" s="38">
        <v>2.4185112753227224E-3</v>
      </c>
      <c r="N97" s="38">
        <v>0.18071645964633862</v>
      </c>
      <c r="O97" s="38">
        <v>10814.048998325097</v>
      </c>
      <c r="P97" s="38">
        <v>0.20412894012336744</v>
      </c>
      <c r="Q97" s="38">
        <v>2.0415896759470371E-2</v>
      </c>
      <c r="R97" s="38">
        <v>0.17145139967226911</v>
      </c>
      <c r="S97" s="38">
        <v>10825.236159062502</v>
      </c>
    </row>
    <row r="98" spans="2:19" x14ac:dyDescent="0.3">
      <c r="D98" s="38" t="s">
        <v>22</v>
      </c>
      <c r="E98" s="39">
        <v>2022</v>
      </c>
      <c r="F98" s="38">
        <v>6.4475688224791616</v>
      </c>
      <c r="G98" s="38">
        <v>1.6412690717923211E-4</v>
      </c>
      <c r="H98" s="38">
        <v>0.62049593165874528</v>
      </c>
      <c r="I98" s="38">
        <v>2.5859144405706465</v>
      </c>
      <c r="J98" s="38">
        <v>0.32675760729490294</v>
      </c>
      <c r="K98" s="38">
        <v>0.8396620449241422</v>
      </c>
      <c r="L98" s="38">
        <v>0.8396620449241422</v>
      </c>
      <c r="M98" s="38">
        <v>4.0887755823598177E-3</v>
      </c>
      <c r="N98" s="38">
        <v>0.31776032752958322</v>
      </c>
      <c r="O98" s="38">
        <v>16172.401802295688</v>
      </c>
      <c r="P98" s="38">
        <v>0.30291186441571466</v>
      </c>
      <c r="Q98" s="38">
        <v>3.6306108726012261E-2</v>
      </c>
      <c r="R98" s="38">
        <v>0.30488302467407219</v>
      </c>
      <c r="S98" s="38">
        <v>16190.793819306435</v>
      </c>
    </row>
    <row r="99" spans="2:19" x14ac:dyDescent="0.3">
      <c r="B99" s="44" t="s">
        <v>90</v>
      </c>
      <c r="C99" s="38" t="s">
        <v>89</v>
      </c>
      <c r="D99" s="38" t="s">
        <v>22</v>
      </c>
      <c r="E99" s="39">
        <v>2021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</row>
    <row r="100" spans="2:19" x14ac:dyDescent="0.3">
      <c r="B100" s="44"/>
      <c r="C100" s="38"/>
      <c r="D100" s="38" t="s">
        <v>23</v>
      </c>
      <c r="E100" s="39">
        <v>2021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</row>
    <row r="101" spans="2:19" x14ac:dyDescent="0.3">
      <c r="B101" s="44"/>
      <c r="C101" s="38"/>
      <c r="D101" s="38" t="s">
        <v>24</v>
      </c>
      <c r="E101" s="39">
        <v>2021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</row>
    <row r="102" spans="2:19" x14ac:dyDescent="0.3">
      <c r="B102" s="44"/>
      <c r="C102" s="38"/>
      <c r="D102" s="38" t="s">
        <v>13</v>
      </c>
      <c r="E102" s="39">
        <v>2022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</row>
    <row r="103" spans="2:19" x14ac:dyDescent="0.3">
      <c r="B103" s="44"/>
      <c r="C103" s="38"/>
      <c r="D103" s="38" t="s">
        <v>14</v>
      </c>
      <c r="E103" s="39">
        <v>2022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</row>
    <row r="104" spans="2:19" x14ac:dyDescent="0.3">
      <c r="B104" s="44"/>
      <c r="C104" s="38"/>
      <c r="D104" s="38" t="s">
        <v>15</v>
      </c>
      <c r="E104" s="39">
        <v>2022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</row>
    <row r="105" spans="2:19" x14ac:dyDescent="0.3">
      <c r="B105" s="44"/>
      <c r="C105" s="38"/>
      <c r="D105" s="38" t="s">
        <v>16</v>
      </c>
      <c r="E105" s="39">
        <v>2022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</row>
    <row r="106" spans="2:19" x14ac:dyDescent="0.3">
      <c r="B106" s="44"/>
      <c r="C106" s="38"/>
      <c r="D106" s="38" t="s">
        <v>17</v>
      </c>
      <c r="E106" s="39">
        <v>2022</v>
      </c>
      <c r="F106" s="38">
        <v>7.9073027522757362E-3</v>
      </c>
      <c r="G106" s="38">
        <v>8.1373347253148447E-8</v>
      </c>
      <c r="H106" s="38">
        <v>1.282804755187686E-5</v>
      </c>
      <c r="I106" s="38">
        <v>8.8556445671827359E-3</v>
      </c>
      <c r="J106" s="38">
        <v>1.6299099567622776E-4</v>
      </c>
      <c r="K106" s="38">
        <v>6.4372702585581117E-4</v>
      </c>
      <c r="L106" s="38">
        <v>6.4372702585581117E-4</v>
      </c>
      <c r="M106" s="38">
        <v>2.0271956684117683E-6</v>
      </c>
      <c r="N106" s="38">
        <v>4.600540352963624E-4</v>
      </c>
      <c r="O106" s="38">
        <v>9.8404248101463772</v>
      </c>
      <c r="P106" s="38">
        <v>1.9056325808058689E-4</v>
      </c>
      <c r="Q106" s="38">
        <v>1.9291655082949215E-5</v>
      </c>
      <c r="R106" s="38">
        <v>1.6200957278884114E-4</v>
      </c>
      <c r="S106" s="38">
        <v>9.8509378048131087</v>
      </c>
    </row>
    <row r="107" spans="2:19" x14ac:dyDescent="0.3">
      <c r="B107" s="44"/>
      <c r="C107" s="38"/>
      <c r="D107" s="38" t="s">
        <v>18</v>
      </c>
      <c r="E107" s="39">
        <v>2022</v>
      </c>
      <c r="F107" s="38">
        <v>0.10704927091352952</v>
      </c>
      <c r="G107" s="38">
        <v>2.5274673429545869E-7</v>
      </c>
      <c r="H107" s="38">
        <v>1.2997543631763048E-3</v>
      </c>
      <c r="I107" s="38">
        <v>7.0921467375482772E-2</v>
      </c>
      <c r="J107" s="38">
        <v>8.1392450998811071E-4</v>
      </c>
      <c r="K107" s="38">
        <v>2.4211189225445003E-3</v>
      </c>
      <c r="L107" s="38">
        <v>2.4211189225445003E-3</v>
      </c>
      <c r="M107" s="38">
        <v>6.2964975912201998E-6</v>
      </c>
      <c r="N107" s="38">
        <v>1.1643557305435427E-3</v>
      </c>
      <c r="O107" s="38">
        <v>31.874869909794931</v>
      </c>
      <c r="P107" s="38">
        <v>7.2598040519712562E-4</v>
      </c>
      <c r="Q107" s="38">
        <v>9.6441958264505839E-5</v>
      </c>
      <c r="R107" s="38">
        <v>8.0986043309554698E-4</v>
      </c>
      <c r="S107" s="38">
        <v>31.921759123487671</v>
      </c>
    </row>
    <row r="108" spans="2:19" x14ac:dyDescent="0.3">
      <c r="B108" s="44"/>
      <c r="C108" s="38"/>
      <c r="D108" s="38" t="s">
        <v>19</v>
      </c>
      <c r="E108" s="39">
        <v>2022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</row>
    <row r="109" spans="2:19" x14ac:dyDescent="0.3">
      <c r="B109" s="44"/>
      <c r="C109" s="38"/>
      <c r="D109" s="38" t="s">
        <v>20</v>
      </c>
      <c r="E109" s="39">
        <v>2022</v>
      </c>
      <c r="F109" s="38">
        <v>1.0295630954588177</v>
      </c>
      <c r="G109" s="38">
        <v>1.2726077785717605E-5</v>
      </c>
      <c r="H109" s="38">
        <v>7.6025634554063942E-2</v>
      </c>
      <c r="I109" s="38">
        <v>0.49767736305597782</v>
      </c>
      <c r="J109" s="38">
        <v>4.1249677716351317E-2</v>
      </c>
      <c r="K109" s="38">
        <v>0.1074756923724749</v>
      </c>
      <c r="L109" s="38">
        <v>0.1074756923724749</v>
      </c>
      <c r="M109" s="38">
        <v>3.1703562203015787E-4</v>
      </c>
      <c r="N109" s="38">
        <v>4.2225073828888793E-2</v>
      </c>
      <c r="O109" s="38">
        <v>2416.811990147442</v>
      </c>
      <c r="P109" s="38">
        <v>4.5824384324735568E-2</v>
      </c>
      <c r="Q109" s="38">
        <v>4.5829573844870554E-3</v>
      </c>
      <c r="R109" s="38">
        <v>3.8487384341080316E-2</v>
      </c>
      <c r="S109" s="38">
        <v>2419.323321056138</v>
      </c>
    </row>
    <row r="110" spans="2:19" x14ac:dyDescent="0.3">
      <c r="B110" s="44"/>
      <c r="C110" s="38"/>
      <c r="D110" s="38" t="s">
        <v>21</v>
      </c>
      <c r="E110" s="39">
        <v>2022</v>
      </c>
      <c r="F110" s="38">
        <v>4.3465638299745422</v>
      </c>
      <c r="G110" s="38">
        <v>9.4882077931409512E-5</v>
      </c>
      <c r="H110" s="38">
        <v>0.36827468575049838</v>
      </c>
      <c r="I110" s="38">
        <v>1.7006995593743943</v>
      </c>
      <c r="J110" s="38">
        <v>0.20524088763319967</v>
      </c>
      <c r="K110" s="38">
        <v>0.50936545036136938</v>
      </c>
      <c r="L110" s="38">
        <v>0.50936545036136938</v>
      </c>
      <c r="M110" s="38">
        <v>2.363728958993009E-3</v>
      </c>
      <c r="N110" s="38">
        <v>0.19195521372100138</v>
      </c>
      <c r="O110" s="38">
        <v>11489.621477056093</v>
      </c>
      <c r="P110" s="38">
        <v>0.21683050346501845</v>
      </c>
      <c r="Q110" s="38">
        <v>2.1685622910257364E-2</v>
      </c>
      <c r="R110" s="38">
        <v>0.18211448032569841</v>
      </c>
      <c r="S110" s="38">
        <v>11501.504555269974</v>
      </c>
    </row>
    <row r="111" spans="2:19" x14ac:dyDescent="0.3">
      <c r="B111" s="44"/>
      <c r="C111" s="38"/>
      <c r="D111" s="38" t="s">
        <v>22</v>
      </c>
      <c r="E111" s="39">
        <v>2022</v>
      </c>
      <c r="F111" s="38">
        <v>1.2883860130221578</v>
      </c>
      <c r="G111" s="38">
        <v>2.8614609357198005E-5</v>
      </c>
      <c r="H111" s="38">
        <v>0.11826056845839714</v>
      </c>
      <c r="I111" s="38">
        <v>0.64014943036674221</v>
      </c>
      <c r="J111" s="38">
        <v>5.973659062273818E-2</v>
      </c>
      <c r="K111" s="38">
        <v>0.1630106290597714</v>
      </c>
      <c r="L111" s="38">
        <v>0.1630106290597714</v>
      </c>
      <c r="M111" s="38">
        <v>7.1285518047756419E-4</v>
      </c>
      <c r="N111" s="38">
        <v>6.4488889310337805E-2</v>
      </c>
      <c r="O111" s="38">
        <v>2812.4284311865899</v>
      </c>
      <c r="P111" s="38">
        <v>5.2381885120917834E-2</v>
      </c>
      <c r="Q111" s="38">
        <v>7.0801468931301868E-3</v>
      </c>
      <c r="R111" s="38">
        <v>5.9454529057390064E-2</v>
      </c>
      <c r="S111" s="38">
        <v>2815.8478620887663</v>
      </c>
    </row>
    <row r="112" spans="2:19" x14ac:dyDescent="0.3">
      <c r="B112" s="44" t="s">
        <v>88</v>
      </c>
      <c r="C112" s="38" t="s">
        <v>87</v>
      </c>
      <c r="D112" s="38" t="s">
        <v>22</v>
      </c>
      <c r="E112" s="39">
        <v>2021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</row>
    <row r="113" spans="2:19" x14ac:dyDescent="0.3">
      <c r="B113" s="44"/>
      <c r="C113" s="38"/>
      <c r="D113" s="38" t="s">
        <v>23</v>
      </c>
      <c r="E113" s="39">
        <v>2021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</row>
    <row r="114" spans="2:19" x14ac:dyDescent="0.3">
      <c r="D114" s="38" t="s">
        <v>24</v>
      </c>
      <c r="E114" s="39">
        <v>2021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</row>
    <row r="115" spans="2:19" x14ac:dyDescent="0.3">
      <c r="D115" s="38" t="s">
        <v>13</v>
      </c>
      <c r="E115" s="39">
        <v>2022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</row>
    <row r="116" spans="2:19" x14ac:dyDescent="0.3">
      <c r="D116" s="38" t="s">
        <v>14</v>
      </c>
      <c r="E116" s="39">
        <v>2022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</row>
    <row r="117" spans="2:19" x14ac:dyDescent="0.3">
      <c r="D117" s="38" t="s">
        <v>15</v>
      </c>
      <c r="E117" s="39">
        <v>2022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</row>
    <row r="118" spans="2:19" x14ac:dyDescent="0.3">
      <c r="D118" s="38" t="s">
        <v>16</v>
      </c>
      <c r="E118" s="39">
        <v>2022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</row>
    <row r="119" spans="2:19" x14ac:dyDescent="0.3">
      <c r="D119" s="38" t="s">
        <v>17</v>
      </c>
      <c r="E119" s="39">
        <v>2022</v>
      </c>
      <c r="F119" s="38">
        <v>1.1508365626590215E-5</v>
      </c>
      <c r="G119" s="38">
        <v>1.0557984971598402E-10</v>
      </c>
      <c r="H119" s="38">
        <v>0</v>
      </c>
      <c r="I119" s="38">
        <v>1.3700435269750254E-5</v>
      </c>
      <c r="J119" s="38">
        <v>2.6030827012525484E-7</v>
      </c>
      <c r="K119" s="38">
        <v>1.0412330805010194E-6</v>
      </c>
      <c r="L119" s="38">
        <v>1.0412330805010194E-6</v>
      </c>
      <c r="M119" s="38">
        <v>2.6302348525736375E-9</v>
      </c>
      <c r="N119" s="38">
        <v>7.5352393983626407E-7</v>
      </c>
      <c r="O119" s="38">
        <v>1.596874347800286E-2</v>
      </c>
      <c r="P119" s="38">
        <v>3.0808400446095301E-7</v>
      </c>
      <c r="Q119" s="38">
        <v>3.0808400446095304E-8</v>
      </c>
      <c r="R119" s="38">
        <v>2.587269932872909E-7</v>
      </c>
      <c r="S119" s="38">
        <v>1.5985626481447322E-2</v>
      </c>
    </row>
    <row r="120" spans="2:19" x14ac:dyDescent="0.3">
      <c r="D120" s="38" t="s">
        <v>18</v>
      </c>
      <c r="E120" s="39">
        <v>2022</v>
      </c>
      <c r="F120" s="38">
        <v>0.21294019124138552</v>
      </c>
      <c r="G120" s="38">
        <v>7.7613654336482023E-7</v>
      </c>
      <c r="H120" s="38">
        <v>2.5946869628298056E-3</v>
      </c>
      <c r="I120" s="38">
        <v>0.14067361412170681</v>
      </c>
      <c r="J120" s="38">
        <v>1.6076113888349303E-3</v>
      </c>
      <c r="K120" s="38">
        <v>4.7643834002595309E-3</v>
      </c>
      <c r="L120" s="38">
        <v>4.7643834002595309E-3</v>
      </c>
      <c r="M120" s="38">
        <v>1.9335331431193763E-5</v>
      </c>
      <c r="N120" s="38">
        <v>2.2745499075784944E-3</v>
      </c>
      <c r="O120" s="38">
        <v>65.245194924261426</v>
      </c>
      <c r="P120" s="38">
        <v>1.2330622297453951E-3</v>
      </c>
      <c r="Q120" s="38">
        <v>1.9048830936587336E-4</v>
      </c>
      <c r="R120" s="38">
        <v>1.5995593638723959E-3</v>
      </c>
      <c r="S120" s="38">
        <v>65.332786996196091</v>
      </c>
    </row>
    <row r="121" spans="2:19" x14ac:dyDescent="0.3">
      <c r="D121" s="38" t="s">
        <v>19</v>
      </c>
      <c r="E121" s="39">
        <v>2022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</row>
    <row r="122" spans="2:19" x14ac:dyDescent="0.3">
      <c r="D122" s="38" t="s">
        <v>20</v>
      </c>
      <c r="E122" s="39">
        <v>2022</v>
      </c>
      <c r="F122" s="38">
        <v>7.7105730069649658E-2</v>
      </c>
      <c r="G122" s="38">
        <v>4.001057315159072E-7</v>
      </c>
      <c r="H122" s="38">
        <v>2.5086842040280169E-3</v>
      </c>
      <c r="I122" s="38">
        <v>3.7525982002588457E-2</v>
      </c>
      <c r="J122" s="38">
        <v>1.9637968047375928E-3</v>
      </c>
      <c r="K122" s="38">
        <v>4.3099855300652674E-3</v>
      </c>
      <c r="L122" s="38">
        <v>4.3099855300652674E-3</v>
      </c>
      <c r="M122" s="38">
        <v>9.9675462939050538E-6</v>
      </c>
      <c r="N122" s="38">
        <v>1.7239090531701341E-3</v>
      </c>
      <c r="O122" s="38">
        <v>86.535196269341242</v>
      </c>
      <c r="P122" s="38">
        <v>1.647265160772949E-3</v>
      </c>
      <c r="Q122" s="38">
        <v>1.6474350940464549E-4</v>
      </c>
      <c r="R122" s="38">
        <v>1.383505507283898E-3</v>
      </c>
      <c r="S122" s="38">
        <v>86.625471464163113</v>
      </c>
    </row>
    <row r="123" spans="2:19" x14ac:dyDescent="0.3">
      <c r="D123" s="38" t="s">
        <v>21</v>
      </c>
      <c r="E123" s="39">
        <v>2022</v>
      </c>
      <c r="F123" s="38">
        <v>4.2468316275625781</v>
      </c>
      <c r="G123" s="38">
        <v>6.8312077312769175E-5</v>
      </c>
      <c r="H123" s="38">
        <v>0.41020122648372553</v>
      </c>
      <c r="I123" s="38">
        <v>1.7525671519468462</v>
      </c>
      <c r="J123" s="38">
        <v>0.21511784096356973</v>
      </c>
      <c r="K123" s="38">
        <v>0.5572797244521458</v>
      </c>
      <c r="L123" s="38">
        <v>0.5572797244521458</v>
      </c>
      <c r="M123" s="38">
        <v>1.7018096453356531E-3</v>
      </c>
      <c r="N123" s="38">
        <v>0.2124312433081389</v>
      </c>
      <c r="O123" s="38">
        <v>12793.357930173892</v>
      </c>
      <c r="P123" s="38">
        <v>0.24095258339726014</v>
      </c>
      <c r="Q123" s="38">
        <v>2.4098130003784107E-2</v>
      </c>
      <c r="R123" s="38">
        <v>0.20237456124731359</v>
      </c>
      <c r="S123" s="38">
        <v>12806.56298749995</v>
      </c>
    </row>
    <row r="124" spans="2:19" x14ac:dyDescent="0.3">
      <c r="D124" s="38" t="s">
        <v>22</v>
      </c>
      <c r="E124" s="39">
        <v>2022</v>
      </c>
      <c r="F124" s="38">
        <v>4.3055751327556999</v>
      </c>
      <c r="G124" s="38">
        <v>1.0914817801522517E-4</v>
      </c>
      <c r="H124" s="38">
        <v>0.45295856578769339</v>
      </c>
      <c r="I124" s="38">
        <v>1.939067116532897</v>
      </c>
      <c r="J124" s="38">
        <v>0.22440157423517212</v>
      </c>
      <c r="K124" s="38">
        <v>0.60675921785595888</v>
      </c>
      <c r="L124" s="38">
        <v>0.60675921785595888</v>
      </c>
      <c r="M124" s="38">
        <v>2.7191300488003467E-3</v>
      </c>
      <c r="N124" s="38">
        <v>0.2342669246538181</v>
      </c>
      <c r="O124" s="38">
        <v>11246.295849977289</v>
      </c>
      <c r="P124" s="38">
        <v>0.21012918717725745</v>
      </c>
      <c r="Q124" s="38">
        <v>2.6597443548049153E-2</v>
      </c>
      <c r="R124" s="38">
        <v>0.22335122715150824</v>
      </c>
      <c r="S124" s="38">
        <v>11259.475117834039</v>
      </c>
    </row>
    <row r="125" spans="2:19" x14ac:dyDescent="0.3">
      <c r="B125" s="44" t="s">
        <v>86</v>
      </c>
      <c r="C125" s="38" t="s">
        <v>85</v>
      </c>
      <c r="D125" s="38" t="s">
        <v>22</v>
      </c>
      <c r="E125" s="39">
        <v>2021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</row>
    <row r="126" spans="2:19" x14ac:dyDescent="0.3">
      <c r="B126" s="44"/>
      <c r="C126" s="38"/>
      <c r="D126" s="38" t="s">
        <v>23</v>
      </c>
      <c r="E126" s="39">
        <v>2021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</row>
    <row r="127" spans="2:19" x14ac:dyDescent="0.3">
      <c r="B127" s="44"/>
      <c r="C127" s="38"/>
      <c r="D127" s="38" t="s">
        <v>24</v>
      </c>
      <c r="E127" s="39">
        <v>2021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</row>
    <row r="128" spans="2:19" x14ac:dyDescent="0.3">
      <c r="B128" s="44"/>
      <c r="C128" s="38"/>
      <c r="D128" s="38" t="s">
        <v>13</v>
      </c>
      <c r="E128" s="39">
        <v>2022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</row>
    <row r="129" spans="2:19" x14ac:dyDescent="0.3">
      <c r="B129" s="44"/>
      <c r="C129" s="38"/>
      <c r="D129" s="38" t="s">
        <v>14</v>
      </c>
      <c r="E129" s="39">
        <v>2022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</row>
    <row r="130" spans="2:19" x14ac:dyDescent="0.3">
      <c r="B130" s="44"/>
      <c r="C130" s="38"/>
      <c r="D130" s="38" t="s">
        <v>15</v>
      </c>
      <c r="E130" s="39">
        <v>2022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</row>
    <row r="131" spans="2:19" x14ac:dyDescent="0.3">
      <c r="B131" s="44"/>
      <c r="C131" s="38"/>
      <c r="D131" s="38" t="s">
        <v>16</v>
      </c>
      <c r="E131" s="39">
        <v>2022</v>
      </c>
      <c r="F131" s="38">
        <v>1.1165583584708304E-2</v>
      </c>
      <c r="G131" s="38">
        <v>2.7451789127891942E-8</v>
      </c>
      <c r="H131" s="38">
        <v>1.4630548713229682E-4</v>
      </c>
      <c r="I131" s="38">
        <v>6.9304561428348253E-3</v>
      </c>
      <c r="J131" s="38">
        <v>7.1616414101655622E-5</v>
      </c>
      <c r="K131" s="38">
        <v>1.9252213309009503E-4</v>
      </c>
      <c r="L131" s="38">
        <v>1.9252213309009503E-4</v>
      </c>
      <c r="M131" s="38">
        <v>6.8388667651941329E-7</v>
      </c>
      <c r="N131" s="38">
        <v>7.3163535998448375E-5</v>
      </c>
      <c r="O131" s="38">
        <v>2.3580102870106452</v>
      </c>
      <c r="P131" s="38">
        <v>5.8046037982812966E-5</v>
      </c>
      <c r="Q131" s="38">
        <v>8.488563618364061E-6</v>
      </c>
      <c r="R131" s="38">
        <v>7.1280451221758913E-5</v>
      </c>
      <c r="S131" s="38">
        <v>2.3619910299184879</v>
      </c>
    </row>
    <row r="132" spans="2:19" x14ac:dyDescent="0.3">
      <c r="B132" s="44"/>
      <c r="C132" s="38"/>
      <c r="D132" s="38" t="s">
        <v>17</v>
      </c>
      <c r="E132" s="39">
        <v>2022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</row>
    <row r="133" spans="2:19" x14ac:dyDescent="0.3">
      <c r="B133" s="44"/>
      <c r="C133" s="38"/>
      <c r="D133" s="38" t="s">
        <v>18</v>
      </c>
      <c r="E133" s="39">
        <v>2022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</row>
    <row r="134" spans="2:19" x14ac:dyDescent="0.3">
      <c r="B134" s="44"/>
      <c r="C134" s="38"/>
      <c r="D134" s="38" t="s">
        <v>19</v>
      </c>
      <c r="E134" s="39">
        <v>2022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</row>
    <row r="135" spans="2:19" x14ac:dyDescent="0.3">
      <c r="B135" s="44"/>
      <c r="C135" s="38"/>
      <c r="D135" s="38" t="s">
        <v>20</v>
      </c>
      <c r="E135" s="39">
        <v>2022</v>
      </c>
      <c r="F135" s="38">
        <v>1.8550896567769111</v>
      </c>
      <c r="G135" s="38">
        <v>5.2087710730621582E-6</v>
      </c>
      <c r="H135" s="38">
        <v>2.4019184460596948E-2</v>
      </c>
      <c r="I135" s="38">
        <v>1.1639968335280093</v>
      </c>
      <c r="J135" s="38">
        <v>1.2255432532155535E-2</v>
      </c>
      <c r="K135" s="38">
        <v>3.3598885369712519E-2</v>
      </c>
      <c r="L135" s="38">
        <v>3.3598885369712519E-2</v>
      </c>
      <c r="M135" s="38">
        <v>1.2976236708330286E-4</v>
      </c>
      <c r="N135" s="38">
        <v>1.3453121716467986E-2</v>
      </c>
      <c r="O135" s="38">
        <v>767.78691941862428</v>
      </c>
      <c r="P135" s="38">
        <v>1.4523622892878497E-2</v>
      </c>
      <c r="Q135" s="38">
        <v>1.4525271875726129E-3</v>
      </c>
      <c r="R135" s="38">
        <v>1.2198230845199427E-2</v>
      </c>
      <c r="S135" s="38">
        <v>768.5828630928429</v>
      </c>
    </row>
    <row r="136" spans="2:19" x14ac:dyDescent="0.3">
      <c r="B136" s="44"/>
      <c r="C136" s="38"/>
      <c r="D136" s="38" t="s">
        <v>21</v>
      </c>
      <c r="E136" s="39">
        <v>2022</v>
      </c>
      <c r="F136" s="38">
        <v>4.3565726915984069</v>
      </c>
      <c r="G136" s="38">
        <v>1.072315205141276E-4</v>
      </c>
      <c r="H136" s="38">
        <v>0.38716982069809758</v>
      </c>
      <c r="I136" s="38">
        <v>2.0091105800922198</v>
      </c>
      <c r="J136" s="38">
        <v>0.19662213633786912</v>
      </c>
      <c r="K136" s="38">
        <v>0.52228424498130588</v>
      </c>
      <c r="L136" s="38">
        <v>0.52228424498130588</v>
      </c>
      <c r="M136" s="38">
        <v>2.6713817391238806E-3</v>
      </c>
      <c r="N136" s="38">
        <v>0.20078198122452739</v>
      </c>
      <c r="O136" s="38">
        <v>12047.636248588526</v>
      </c>
      <c r="P136" s="38">
        <v>0.22753201497053488</v>
      </c>
      <c r="Q136" s="38">
        <v>2.275646934433765E-2</v>
      </c>
      <c r="R136" s="38">
        <v>0.19110737922735779</v>
      </c>
      <c r="S136" s="38">
        <v>12060.105976827399</v>
      </c>
    </row>
    <row r="137" spans="2:19" x14ac:dyDescent="0.3">
      <c r="D137" s="38" t="s">
        <v>22</v>
      </c>
      <c r="E137" s="39">
        <v>2022</v>
      </c>
      <c r="F137" s="38">
        <v>2.4429401751779265</v>
      </c>
      <c r="G137" s="38">
        <v>4.8820097290310773E-5</v>
      </c>
      <c r="H137" s="38">
        <v>0.17723902836982158</v>
      </c>
      <c r="I137" s="38">
        <v>1.0492645179604811</v>
      </c>
      <c r="J137" s="38">
        <v>0.10152151371301341</v>
      </c>
      <c r="K137" s="38">
        <v>0.25129823685543157</v>
      </c>
      <c r="L137" s="38">
        <v>0.25129823685543157</v>
      </c>
      <c r="M137" s="38">
        <v>1.2162199675831808E-3</v>
      </c>
      <c r="N137" s="38">
        <v>9.6187165672774355E-2</v>
      </c>
      <c r="O137" s="38">
        <v>4799.7321104628263</v>
      </c>
      <c r="P137" s="38">
        <v>8.9987767318210898E-2</v>
      </c>
      <c r="Q137" s="38">
        <v>1.0592185254115115E-2</v>
      </c>
      <c r="R137" s="38">
        <v>8.894895715155221E-2</v>
      </c>
      <c r="S137" s="38">
        <v>4805.1382758515065</v>
      </c>
    </row>
    <row r="138" spans="2:19" x14ac:dyDescent="0.3">
      <c r="B138" s="44" t="s">
        <v>84</v>
      </c>
      <c r="C138" s="38" t="s">
        <v>83</v>
      </c>
      <c r="D138" s="38" t="s">
        <v>22</v>
      </c>
      <c r="E138" s="39">
        <v>2021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</row>
    <row r="139" spans="2:19" x14ac:dyDescent="0.3">
      <c r="B139" s="44"/>
      <c r="C139" s="38"/>
      <c r="D139" s="38" t="s">
        <v>23</v>
      </c>
      <c r="E139" s="39">
        <v>2021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</row>
    <row r="140" spans="2:19" x14ac:dyDescent="0.3">
      <c r="B140" s="44"/>
      <c r="C140" s="38"/>
      <c r="D140" s="38" t="s">
        <v>24</v>
      </c>
      <c r="E140" s="39">
        <v>2021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</row>
    <row r="141" spans="2:19" x14ac:dyDescent="0.3">
      <c r="B141" s="44"/>
      <c r="C141" s="38"/>
      <c r="D141" s="38" t="s">
        <v>13</v>
      </c>
      <c r="E141" s="39">
        <v>2022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</row>
    <row r="142" spans="2:19" x14ac:dyDescent="0.3">
      <c r="B142" s="44"/>
      <c r="C142" s="38"/>
      <c r="D142" s="38" t="s">
        <v>14</v>
      </c>
      <c r="E142" s="39">
        <v>2022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</row>
    <row r="143" spans="2:19" x14ac:dyDescent="0.3">
      <c r="B143" s="44"/>
      <c r="C143" s="38"/>
      <c r="D143" s="38" t="s">
        <v>15</v>
      </c>
      <c r="E143" s="39">
        <v>2022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</row>
    <row r="144" spans="2:19" x14ac:dyDescent="0.3">
      <c r="B144" s="44"/>
      <c r="C144" s="38"/>
      <c r="D144" s="38" t="s">
        <v>16</v>
      </c>
      <c r="E144" s="39">
        <v>2022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</row>
    <row r="145" spans="2:19" x14ac:dyDescent="0.3">
      <c r="B145" s="44"/>
      <c r="C145" s="38"/>
      <c r="D145" s="38" t="s">
        <v>17</v>
      </c>
      <c r="E145" s="39">
        <v>2022</v>
      </c>
      <c r="F145" s="38">
        <v>1.522648777264053E-2</v>
      </c>
      <c r="G145" s="38">
        <v>1.822365881995556E-7</v>
      </c>
      <c r="H145" s="38">
        <v>2.2181111461149013E-5</v>
      </c>
      <c r="I145" s="38">
        <v>1.7162254155772726E-2</v>
      </c>
      <c r="J145" s="38">
        <v>3.1697689899142059E-4</v>
      </c>
      <c r="K145" s="38">
        <v>1.2536649875537868E-3</v>
      </c>
      <c r="L145" s="38">
        <v>1.2536649875537868E-3</v>
      </c>
      <c r="M145" s="38">
        <v>4.53992903935735E-6</v>
      </c>
      <c r="N145" s="38">
        <v>8.972269018071861E-4</v>
      </c>
      <c r="O145" s="38">
        <v>19.129740342210017</v>
      </c>
      <c r="P145" s="38">
        <v>3.71103183542048E-4</v>
      </c>
      <c r="Q145" s="38">
        <v>3.7517228669691926E-5</v>
      </c>
      <c r="R145" s="38">
        <v>3.1506640251974477E-4</v>
      </c>
      <c r="S145" s="38">
        <v>19.150198055942134</v>
      </c>
    </row>
    <row r="146" spans="2:19" x14ac:dyDescent="0.3">
      <c r="B146" s="44"/>
      <c r="C146" s="38"/>
      <c r="D146" s="38" t="s">
        <v>18</v>
      </c>
      <c r="E146" s="39">
        <v>2022</v>
      </c>
      <c r="F146" s="38">
        <v>1.7781166984642298E-9</v>
      </c>
      <c r="G146" s="38">
        <v>2.0364925281374358E-14</v>
      </c>
      <c r="H146" s="38">
        <v>0</v>
      </c>
      <c r="I146" s="38">
        <v>2.1168055934097976E-9</v>
      </c>
      <c r="J146" s="38">
        <v>4.0219306274786153E-11</v>
      </c>
      <c r="K146" s="38">
        <v>1.6087722509914461E-10</v>
      </c>
      <c r="L146" s="38">
        <v>1.6087722509914461E-10</v>
      </c>
      <c r="M146" s="38">
        <v>5.0733673507985246E-13</v>
      </c>
      <c r="N146" s="38">
        <v>1.1642430763753887E-10</v>
      </c>
      <c r="O146" s="38">
        <v>2.4685632955735386E-6</v>
      </c>
      <c r="P146" s="38">
        <v>4.7600965300931096E-11</v>
      </c>
      <c r="Q146" s="38">
        <v>4.7600965300931093E-12</v>
      </c>
      <c r="R146" s="38">
        <v>3.9974988806805987E-11</v>
      </c>
      <c r="S146" s="38">
        <v>2.4711718284720295E-6</v>
      </c>
    </row>
    <row r="147" spans="2:19" x14ac:dyDescent="0.3">
      <c r="B147" s="44"/>
      <c r="C147" s="38"/>
      <c r="D147" s="38" t="s">
        <v>19</v>
      </c>
      <c r="E147" s="39">
        <v>2022</v>
      </c>
      <c r="F147" s="38">
        <v>3.135230502192831E-2</v>
      </c>
      <c r="G147" s="38">
        <v>3.5042843131584288E-7</v>
      </c>
      <c r="H147" s="38">
        <v>0</v>
      </c>
      <c r="I147" s="38">
        <v>3.7324172645152746E-2</v>
      </c>
      <c r="J147" s="38">
        <v>7.0915928025790218E-4</v>
      </c>
      <c r="K147" s="38">
        <v>2.8366371210316087E-3</v>
      </c>
      <c r="L147" s="38">
        <v>2.8366371210316087E-3</v>
      </c>
      <c r="M147" s="38">
        <v>8.7299714468157345E-6</v>
      </c>
      <c r="N147" s="38">
        <v>2.0528294954834016E-3</v>
      </c>
      <c r="O147" s="38">
        <v>43.594952755328805</v>
      </c>
      <c r="P147" s="38">
        <v>8.3931498126192281E-4</v>
      </c>
      <c r="Q147" s="38">
        <v>8.3931498126192292E-5</v>
      </c>
      <c r="R147" s="38">
        <v>7.0485139889954408E-4</v>
      </c>
      <c r="S147" s="38">
        <v>43.64094721630196</v>
      </c>
    </row>
    <row r="148" spans="2:19" x14ac:dyDescent="0.3">
      <c r="B148" s="44"/>
      <c r="C148" s="38"/>
      <c r="D148" s="38" t="s">
        <v>20</v>
      </c>
      <c r="E148" s="39">
        <v>2022</v>
      </c>
      <c r="F148" s="38">
        <v>0.1191429984786055</v>
      </c>
      <c r="G148" s="38">
        <v>9.4454766331003345E-7</v>
      </c>
      <c r="H148" s="38">
        <v>5.2738233142610811E-3</v>
      </c>
      <c r="I148" s="38">
        <v>6.9436663386530859E-2</v>
      </c>
      <c r="J148" s="38">
        <v>3.8259635098543705E-3</v>
      </c>
      <c r="K148" s="38">
        <v>9.8324820191674645E-3</v>
      </c>
      <c r="L148" s="38">
        <v>9.8324820191674645E-3</v>
      </c>
      <c r="M148" s="38">
        <v>2.3530836524565746E-5</v>
      </c>
      <c r="N148" s="38">
        <v>4.4497079387486151E-3</v>
      </c>
      <c r="O148" s="38">
        <v>199.42797657135449</v>
      </c>
      <c r="P148" s="38">
        <v>3.8005008266635428E-3</v>
      </c>
      <c r="Q148" s="38">
        <v>3.8008596955065168E-4</v>
      </c>
      <c r="R148" s="38">
        <v>3.1919377900276142E-3</v>
      </c>
      <c r="S148" s="38">
        <v>199.63625471094716</v>
      </c>
    </row>
    <row r="149" spans="2:19" x14ac:dyDescent="0.3">
      <c r="B149" s="44"/>
      <c r="C149" s="38"/>
      <c r="D149" s="38" t="s">
        <v>21</v>
      </c>
      <c r="E149" s="39">
        <v>2022</v>
      </c>
      <c r="F149" s="38">
        <v>3.6681300062734721</v>
      </c>
      <c r="G149" s="38">
        <v>6.67292438368005E-5</v>
      </c>
      <c r="H149" s="38">
        <v>0.34819604035668889</v>
      </c>
      <c r="I149" s="38">
        <v>1.5203830174693638</v>
      </c>
      <c r="J149" s="38">
        <v>0.18363689328441235</v>
      </c>
      <c r="K149" s="38">
        <v>0.47462618432808718</v>
      </c>
      <c r="L149" s="38">
        <v>0.47462618432808718</v>
      </c>
      <c r="M149" s="38">
        <v>1.6623776534781878E-3</v>
      </c>
      <c r="N149" s="38">
        <v>0.18112173761300382</v>
      </c>
      <c r="O149" s="38">
        <v>10874.6890979894</v>
      </c>
      <c r="P149" s="38">
        <v>0.20485247543795679</v>
      </c>
      <c r="Q149" s="38">
        <v>2.0488261975567624E-2</v>
      </c>
      <c r="R149" s="38">
        <v>0.17205911814216379</v>
      </c>
      <c r="S149" s="38">
        <v>10885.915911944061</v>
      </c>
    </row>
    <row r="150" spans="2:19" x14ac:dyDescent="0.3">
      <c r="B150" s="44"/>
      <c r="C150" s="38"/>
      <c r="D150" s="38" t="s">
        <v>22</v>
      </c>
      <c r="E150" s="39">
        <v>2022</v>
      </c>
      <c r="F150" s="38">
        <v>3.3281074661091354</v>
      </c>
      <c r="G150" s="38">
        <v>8.5274017606264818E-5</v>
      </c>
      <c r="H150" s="38">
        <v>0.27333695630273985</v>
      </c>
      <c r="I150" s="38">
        <v>1.4048416281337908</v>
      </c>
      <c r="J150" s="38">
        <v>0.14960563173411959</v>
      </c>
      <c r="K150" s="38">
        <v>0.3781425328810708</v>
      </c>
      <c r="L150" s="38">
        <v>0.3781425328810708</v>
      </c>
      <c r="M150" s="38">
        <v>2.1243702631736148E-3</v>
      </c>
      <c r="N150" s="38">
        <v>0.14401495694754826</v>
      </c>
      <c r="O150" s="38">
        <v>8021.7086613621668</v>
      </c>
      <c r="P150" s="38">
        <v>0.15085080084928415</v>
      </c>
      <c r="Q150" s="38">
        <v>1.615840135192903E-2</v>
      </c>
      <c r="R150" s="38">
        <v>0.13569484337837567</v>
      </c>
      <c r="S150" s="38">
        <v>8030.2951349862742</v>
      </c>
    </row>
    <row r="151" spans="2:19" x14ac:dyDescent="0.3">
      <c r="B151" s="44" t="s">
        <v>82</v>
      </c>
      <c r="C151" s="38" t="s">
        <v>81</v>
      </c>
      <c r="D151" s="38" t="s">
        <v>22</v>
      </c>
      <c r="E151" s="39">
        <v>2021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</row>
    <row r="152" spans="2:19" x14ac:dyDescent="0.3">
      <c r="B152" s="44"/>
      <c r="C152" s="38"/>
      <c r="D152" s="38" t="s">
        <v>23</v>
      </c>
      <c r="E152" s="39">
        <v>2021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</row>
    <row r="153" spans="2:19" x14ac:dyDescent="0.3">
      <c r="B153" s="44"/>
      <c r="C153" s="38"/>
      <c r="D153" s="38" t="s">
        <v>24</v>
      </c>
      <c r="E153" s="39">
        <v>2021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</row>
    <row r="154" spans="2:19" x14ac:dyDescent="0.3">
      <c r="B154" s="44"/>
      <c r="C154" s="38"/>
      <c r="D154" s="38" t="s">
        <v>13</v>
      </c>
      <c r="E154" s="39">
        <v>2022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</row>
    <row r="155" spans="2:19" x14ac:dyDescent="0.3">
      <c r="B155" s="44"/>
      <c r="C155" s="38"/>
      <c r="D155" s="38" t="s">
        <v>14</v>
      </c>
      <c r="E155" s="39">
        <v>2022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</row>
    <row r="156" spans="2:19" x14ac:dyDescent="0.3">
      <c r="B156" s="44"/>
      <c r="C156" s="38"/>
      <c r="D156" s="38" t="s">
        <v>15</v>
      </c>
      <c r="E156" s="39">
        <v>2022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</row>
    <row r="157" spans="2:19" x14ac:dyDescent="0.3">
      <c r="B157" s="44"/>
      <c r="C157" s="38"/>
      <c r="D157" s="38" t="s">
        <v>16</v>
      </c>
      <c r="E157" s="39">
        <v>2022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</row>
    <row r="158" spans="2:19" x14ac:dyDescent="0.3">
      <c r="B158" s="44"/>
      <c r="C158" s="38"/>
      <c r="D158" s="38" t="s">
        <v>17</v>
      </c>
      <c r="E158" s="39">
        <v>2022</v>
      </c>
      <c r="F158" s="38">
        <v>0.20483944930440318</v>
      </c>
      <c r="G158" s="38">
        <v>8.3144550401943548E-7</v>
      </c>
      <c r="H158" s="38">
        <v>2.403019731760886E-3</v>
      </c>
      <c r="I158" s="38">
        <v>0.13936427587353423</v>
      </c>
      <c r="J158" s="38">
        <v>1.661418404347944E-3</v>
      </c>
      <c r="K158" s="38">
        <v>5.1026820001558396E-3</v>
      </c>
      <c r="L158" s="38">
        <v>5.1026820001558396E-3</v>
      </c>
      <c r="M158" s="38">
        <v>2.071320378434383E-5</v>
      </c>
      <c r="N158" s="38">
        <v>2.6060462640740945E-3</v>
      </c>
      <c r="O158" s="38">
        <v>68.480440013038503</v>
      </c>
      <c r="P158" s="38">
        <v>1.5275701056072231E-3</v>
      </c>
      <c r="Q158" s="38">
        <v>1.9684017198774533E-4</v>
      </c>
      <c r="R158" s="38">
        <v>1.6529532636121904E-3</v>
      </c>
      <c r="S158" s="38">
        <v>68.577287636931047</v>
      </c>
    </row>
    <row r="159" spans="2:19" x14ac:dyDescent="0.3">
      <c r="B159" s="44"/>
      <c r="C159" s="38"/>
      <c r="D159" s="38" t="s">
        <v>18</v>
      </c>
      <c r="E159" s="39">
        <v>2022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</row>
    <row r="160" spans="2:19" x14ac:dyDescent="0.3">
      <c r="B160" s="44"/>
      <c r="C160" s="38"/>
      <c r="D160" s="38" t="s">
        <v>19</v>
      </c>
      <c r="E160" s="39">
        <v>2022</v>
      </c>
      <c r="F160" s="38">
        <v>3.8123933874481868E-2</v>
      </c>
      <c r="G160" s="38">
        <v>4.4523830849492499E-7</v>
      </c>
      <c r="H160" s="38">
        <v>0</v>
      </c>
      <c r="I160" s="38">
        <v>4.5385635564859361E-2</v>
      </c>
      <c r="J160" s="38">
        <v>8.6232707573232793E-4</v>
      </c>
      <c r="K160" s="38">
        <v>3.4493083029293117E-3</v>
      </c>
      <c r="L160" s="38">
        <v>3.4493083029293117E-3</v>
      </c>
      <c r="M160" s="38">
        <v>1.1091901720399886E-5</v>
      </c>
      <c r="N160" s="38">
        <v>2.4962099560672654E-3</v>
      </c>
      <c r="O160" s="38">
        <v>53.013827096421529</v>
      </c>
      <c r="P160" s="38">
        <v>1.0205944610168734E-3</v>
      </c>
      <c r="Q160" s="38">
        <v>1.0205944610168731E-4</v>
      </c>
      <c r="R160" s="38">
        <v>8.5708875644670334E-4</v>
      </c>
      <c r="S160" s="38">
        <v>53.069755672885258</v>
      </c>
    </row>
    <row r="161" spans="2:19" x14ac:dyDescent="0.3">
      <c r="B161" s="44"/>
      <c r="C161" s="38"/>
      <c r="D161" s="38" t="s">
        <v>20</v>
      </c>
      <c r="E161" s="39">
        <v>2022</v>
      </c>
      <c r="F161" s="38">
        <v>0.66760157748993953</v>
      </c>
      <c r="G161" s="38">
        <v>9.2490912760911833E-6</v>
      </c>
      <c r="H161" s="38">
        <v>5.0424704825806348E-2</v>
      </c>
      <c r="I161" s="38">
        <v>0.3155246264054955</v>
      </c>
      <c r="J161" s="38">
        <v>2.795869444483598E-2</v>
      </c>
      <c r="K161" s="38">
        <v>7.2204915239093587E-2</v>
      </c>
      <c r="L161" s="38">
        <v>7.2204915239093587E-2</v>
      </c>
      <c r="M161" s="38">
        <v>2.3041595810613123E-4</v>
      </c>
      <c r="N161" s="38">
        <v>2.8473364737833198E-2</v>
      </c>
      <c r="O161" s="38">
        <v>1613.5690394929093</v>
      </c>
      <c r="P161" s="38">
        <v>3.0584461803803902E-2</v>
      </c>
      <c r="Q161" s="38">
        <v>3.0587904379105997E-3</v>
      </c>
      <c r="R161" s="38">
        <v>2.568752736445417E-2</v>
      </c>
      <c r="S161" s="38">
        <v>1615.2451705885019</v>
      </c>
    </row>
    <row r="162" spans="2:19" x14ac:dyDescent="0.3">
      <c r="D162" s="38" t="s">
        <v>21</v>
      </c>
      <c r="E162" s="39">
        <v>2022</v>
      </c>
      <c r="F162" s="38">
        <v>2.0512934820990543</v>
      </c>
      <c r="G162" s="38">
        <v>6.0639957608763505E-5</v>
      </c>
      <c r="H162" s="38">
        <v>0.19498937743462061</v>
      </c>
      <c r="I162" s="38">
        <v>0.99262959634959735</v>
      </c>
      <c r="J162" s="38">
        <v>9.7844503644881994E-2</v>
      </c>
      <c r="K162" s="38">
        <v>0.26617430906887679</v>
      </c>
      <c r="L162" s="38">
        <v>0.26617430906887679</v>
      </c>
      <c r="M162" s="38">
        <v>1.5106796456920031E-3</v>
      </c>
      <c r="N162" s="38">
        <v>0.10444881545164056</v>
      </c>
      <c r="O162" s="38">
        <v>6133.225829626007</v>
      </c>
      <c r="P162" s="38">
        <v>0.11594974222112048</v>
      </c>
      <c r="Q162" s="38">
        <v>1.1596912748525281E-2</v>
      </c>
      <c r="R162" s="38">
        <v>9.7390133554564287E-2</v>
      </c>
      <c r="S162" s="38">
        <v>6139.5804531805961</v>
      </c>
    </row>
    <row r="163" spans="2:19" x14ac:dyDescent="0.3">
      <c r="D163" s="38" t="s">
        <v>22</v>
      </c>
      <c r="E163" s="39">
        <v>2022</v>
      </c>
      <c r="F163" s="38">
        <v>2.9604796421082216</v>
      </c>
      <c r="G163" s="38">
        <v>7.9608449543284651E-5</v>
      </c>
      <c r="H163" s="38">
        <v>0.25540668208897271</v>
      </c>
      <c r="I163" s="38">
        <v>1.2095341393159873</v>
      </c>
      <c r="J163" s="38">
        <v>0.14063374067664752</v>
      </c>
      <c r="K163" s="38">
        <v>0.35463352796306347</v>
      </c>
      <c r="L163" s="38">
        <v>0.35463352796306347</v>
      </c>
      <c r="M163" s="38">
        <v>1.9832280412537587E-3</v>
      </c>
      <c r="N163" s="38">
        <v>0.13522685330328049</v>
      </c>
      <c r="O163" s="38">
        <v>7509.3222525982983</v>
      </c>
      <c r="P163" s="38">
        <v>0.14118271381645195</v>
      </c>
      <c r="Q163" s="38">
        <v>1.512538896330454E-2</v>
      </c>
      <c r="R163" s="38">
        <v>0.12701981804856566</v>
      </c>
      <c r="S163" s="38">
        <v>7517.3591863547763</v>
      </c>
    </row>
    <row r="164" spans="2:19" x14ac:dyDescent="0.3">
      <c r="B164" s="44" t="s">
        <v>80</v>
      </c>
      <c r="C164" s="38" t="s">
        <v>79</v>
      </c>
      <c r="D164" s="38" t="s">
        <v>22</v>
      </c>
      <c r="E164" s="39">
        <v>2021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</row>
    <row r="165" spans="2:19" x14ac:dyDescent="0.3">
      <c r="B165" s="44"/>
      <c r="C165" s="38"/>
      <c r="D165" s="38" t="s">
        <v>23</v>
      </c>
      <c r="E165" s="39">
        <v>2021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</row>
    <row r="166" spans="2:19" x14ac:dyDescent="0.3">
      <c r="B166" s="44"/>
      <c r="C166" s="38"/>
      <c r="D166" s="38" t="s">
        <v>24</v>
      </c>
      <c r="E166" s="39">
        <v>2021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</row>
    <row r="167" spans="2:19" x14ac:dyDescent="0.3">
      <c r="B167" s="44"/>
      <c r="C167" s="38"/>
      <c r="D167" s="38" t="s">
        <v>13</v>
      </c>
      <c r="E167" s="39">
        <v>2022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</row>
    <row r="168" spans="2:19" x14ac:dyDescent="0.3">
      <c r="B168" s="44"/>
      <c r="C168" s="38"/>
      <c r="D168" s="38" t="s">
        <v>14</v>
      </c>
      <c r="E168" s="39">
        <v>2022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</row>
    <row r="169" spans="2:19" x14ac:dyDescent="0.3">
      <c r="B169" s="44"/>
      <c r="C169" s="38"/>
      <c r="D169" s="38" t="s">
        <v>15</v>
      </c>
      <c r="E169" s="39">
        <v>2022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</row>
    <row r="170" spans="2:19" x14ac:dyDescent="0.3">
      <c r="B170" s="44"/>
      <c r="C170" s="38"/>
      <c r="D170" s="38" t="s">
        <v>16</v>
      </c>
      <c r="E170" s="39">
        <v>2022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</row>
    <row r="171" spans="2:19" x14ac:dyDescent="0.3">
      <c r="B171" s="44"/>
      <c r="C171" s="38"/>
      <c r="D171" s="38" t="s">
        <v>17</v>
      </c>
      <c r="E171" s="39">
        <v>2022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</row>
    <row r="172" spans="2:19" x14ac:dyDescent="0.3">
      <c r="B172" s="44"/>
      <c r="C172" s="38"/>
      <c r="D172" s="38" t="s">
        <v>18</v>
      </c>
      <c r="E172" s="39">
        <v>2022</v>
      </c>
      <c r="F172" s="38">
        <v>2.3866203202962094E-2</v>
      </c>
      <c r="G172" s="38">
        <v>7.9651921111162257E-8</v>
      </c>
      <c r="H172" s="38">
        <v>2.9655950695671717E-4</v>
      </c>
      <c r="I172" s="38">
        <v>1.5516639287488601E-2</v>
      </c>
      <c r="J172" s="38">
        <v>1.7307066465899957E-4</v>
      </c>
      <c r="K172" s="38">
        <v>5.0186023837957988E-4</v>
      </c>
      <c r="L172" s="38">
        <v>5.0186023837957988E-4</v>
      </c>
      <c r="M172" s="38">
        <v>1.9843110171552699E-6</v>
      </c>
      <c r="N172" s="38">
        <v>2.2907935669246856E-4</v>
      </c>
      <c r="O172" s="38">
        <v>6.7990480913739306</v>
      </c>
      <c r="P172" s="38">
        <v>1.2826913559907331E-4</v>
      </c>
      <c r="Q172" s="38">
        <v>2.0508877846590322E-5</v>
      </c>
      <c r="R172" s="38">
        <v>1.7221517484997567E-4</v>
      </c>
      <c r="S172" s="38">
        <v>6.8083664653621927</v>
      </c>
    </row>
    <row r="173" spans="2:19" x14ac:dyDescent="0.3">
      <c r="B173" s="44"/>
      <c r="C173" s="38"/>
      <c r="D173" s="38" t="s">
        <v>19</v>
      </c>
      <c r="E173" s="39">
        <v>2022</v>
      </c>
      <c r="F173" s="38">
        <v>4.6797773638123048E-2</v>
      </c>
      <c r="G173" s="38">
        <v>5.7727209294203568E-7</v>
      </c>
      <c r="H173" s="38">
        <v>0</v>
      </c>
      <c r="I173" s="38">
        <v>5.5711635283479818E-2</v>
      </c>
      <c r="J173" s="38">
        <v>1.0585210703861166E-3</v>
      </c>
      <c r="K173" s="38">
        <v>4.2340842815444665E-3</v>
      </c>
      <c r="L173" s="38">
        <v>4.2340842815444665E-3</v>
      </c>
      <c r="M173" s="38">
        <v>1.4381164420661236E-5</v>
      </c>
      <c r="N173" s="38">
        <v>3.0641399405913899E-3</v>
      </c>
      <c r="O173" s="38">
        <v>65.069980227184914</v>
      </c>
      <c r="P173" s="38">
        <v>1.2527969626701841E-3</v>
      </c>
      <c r="Q173" s="38">
        <v>1.2527969626701841E-4</v>
      </c>
      <c r="R173" s="38">
        <v>1.0520909448649681E-3</v>
      </c>
      <c r="S173" s="38">
        <v>65.138633500739232</v>
      </c>
    </row>
    <row r="174" spans="2:19" x14ac:dyDescent="0.3">
      <c r="B174" s="44"/>
      <c r="C174" s="38"/>
      <c r="D174" s="38" t="s">
        <v>20</v>
      </c>
      <c r="E174" s="39">
        <v>2022</v>
      </c>
      <c r="F174" s="38">
        <v>1.4306004123348097</v>
      </c>
      <c r="G174" s="38">
        <v>1.5912996160572003E-5</v>
      </c>
      <c r="H174" s="38">
        <v>7.5007606220289888E-2</v>
      </c>
      <c r="I174" s="38">
        <v>0.79473143745270702</v>
      </c>
      <c r="J174" s="38">
        <v>4.1159730566564759E-2</v>
      </c>
      <c r="K174" s="38">
        <v>0.10975840392192532</v>
      </c>
      <c r="L174" s="38">
        <v>0.10975840392192532</v>
      </c>
      <c r="M174" s="38">
        <v>3.9642902715810954E-4</v>
      </c>
      <c r="N174" s="38">
        <v>4.4605436063827185E-2</v>
      </c>
      <c r="O174" s="38">
        <v>2445.9447706606866</v>
      </c>
      <c r="P174" s="38">
        <v>4.6415189410328496E-2</v>
      </c>
      <c r="Q174" s="38">
        <v>4.6420293685937395E-3</v>
      </c>
      <c r="R174" s="38">
        <v>3.8983467136619189E-2</v>
      </c>
      <c r="S174" s="38">
        <v>2448.4884751477866</v>
      </c>
    </row>
    <row r="175" spans="2:19" x14ac:dyDescent="0.3">
      <c r="B175" s="44"/>
      <c r="C175" s="38"/>
      <c r="D175" s="38" t="s">
        <v>21</v>
      </c>
      <c r="E175" s="39">
        <v>2022</v>
      </c>
      <c r="F175" s="38">
        <v>4.9418513851915646</v>
      </c>
      <c r="G175" s="38">
        <v>8.7614631150114775E-5</v>
      </c>
      <c r="H175" s="38">
        <v>0.42520047668109501</v>
      </c>
      <c r="I175" s="38">
        <v>2.162485703024525</v>
      </c>
      <c r="J175" s="38">
        <v>0.22302727412148657</v>
      </c>
      <c r="K175" s="38">
        <v>0.57748678984743962</v>
      </c>
      <c r="L175" s="38">
        <v>0.57748678984743962</v>
      </c>
      <c r="M175" s="38">
        <v>2.1826802847923332E-3</v>
      </c>
      <c r="N175" s="38">
        <v>0.22002934930048948</v>
      </c>
      <c r="O175" s="38">
        <v>13247.056142324847</v>
      </c>
      <c r="P175" s="38">
        <v>0.24969385263783705</v>
      </c>
      <c r="Q175" s="38">
        <v>2.4972359450939632E-2</v>
      </c>
      <c r="R175" s="38">
        <v>0.20971628447888663</v>
      </c>
      <c r="S175" s="38">
        <v>13260.740251757172</v>
      </c>
    </row>
    <row r="176" spans="2:19" x14ac:dyDescent="0.3">
      <c r="B176" s="44"/>
      <c r="C176" s="38"/>
      <c r="D176" s="38" t="s">
        <v>22</v>
      </c>
      <c r="E176" s="39">
        <v>2022</v>
      </c>
      <c r="F176" s="38">
        <v>4.2251537100116341</v>
      </c>
      <c r="G176" s="38">
        <v>1.0823360194461457E-4</v>
      </c>
      <c r="H176" s="38">
        <v>0.44165061154336077</v>
      </c>
      <c r="I176" s="38">
        <v>1.9137346495707848</v>
      </c>
      <c r="J176" s="38">
        <v>0.21903099937860471</v>
      </c>
      <c r="K176" s="38">
        <v>0.59253781536552408</v>
      </c>
      <c r="L176" s="38">
        <v>0.59253781536552408</v>
      </c>
      <c r="M176" s="38">
        <v>2.6963458730061875E-3</v>
      </c>
      <c r="N176" s="38">
        <v>0.22908875880828114</v>
      </c>
      <c r="O176" s="38">
        <v>11000.426581989444</v>
      </c>
      <c r="P176" s="38">
        <v>0.20562405611195209</v>
      </c>
      <c r="Q176" s="38">
        <v>2.5960850294929689E-2</v>
      </c>
      <c r="R176" s="38">
        <v>0.21800557112760285</v>
      </c>
      <c r="S176" s="38">
        <v>11013.303516780134</v>
      </c>
    </row>
    <row r="177" spans="2:19" x14ac:dyDescent="0.3">
      <c r="B177" s="39">
        <v>203</v>
      </c>
      <c r="C177" s="38" t="s">
        <v>78</v>
      </c>
      <c r="D177" s="38" t="s">
        <v>22</v>
      </c>
      <c r="E177" s="39">
        <v>2021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</row>
    <row r="178" spans="2:19" x14ac:dyDescent="0.3">
      <c r="B178" s="39"/>
      <c r="C178" s="38"/>
      <c r="D178" s="38" t="s">
        <v>23</v>
      </c>
      <c r="E178" s="39">
        <v>2021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</row>
    <row r="179" spans="2:19" x14ac:dyDescent="0.3">
      <c r="B179" s="39"/>
      <c r="C179" s="38"/>
      <c r="D179" s="38" t="s">
        <v>24</v>
      </c>
      <c r="E179" s="39">
        <v>2021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</row>
    <row r="180" spans="2:19" x14ac:dyDescent="0.3">
      <c r="B180" s="39"/>
      <c r="C180" s="38"/>
      <c r="D180" s="38" t="s">
        <v>13</v>
      </c>
      <c r="E180" s="39">
        <v>2022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</row>
    <row r="181" spans="2:19" x14ac:dyDescent="0.3">
      <c r="B181" s="39"/>
      <c r="C181" s="38"/>
      <c r="D181" s="38" t="s">
        <v>14</v>
      </c>
      <c r="E181" s="39">
        <v>2022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</row>
    <row r="182" spans="2:19" x14ac:dyDescent="0.3">
      <c r="B182" s="39"/>
      <c r="C182" s="38"/>
      <c r="D182" s="38" t="s">
        <v>15</v>
      </c>
      <c r="E182" s="39">
        <v>2022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</row>
    <row r="183" spans="2:19" x14ac:dyDescent="0.3">
      <c r="B183" s="39"/>
      <c r="C183" s="38"/>
      <c r="D183" s="38" t="s">
        <v>16</v>
      </c>
      <c r="E183" s="39">
        <v>2022</v>
      </c>
      <c r="F183" s="38">
        <v>0</v>
      </c>
      <c r="G183" s="38">
        <v>0</v>
      </c>
      <c r="H183" s="38">
        <v>0</v>
      </c>
      <c r="I183" s="38">
        <v>0</v>
      </c>
      <c r="J183" s="38">
        <v>1.3480234721642208E-2</v>
      </c>
      <c r="K183" s="38">
        <v>1.171255449522041E-2</v>
      </c>
      <c r="L183" s="38">
        <v>5.5950068955194986E-5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</row>
    <row r="184" spans="2:19" x14ac:dyDescent="0.3">
      <c r="B184" s="39"/>
      <c r="C184" s="38"/>
      <c r="D184" s="38" t="s">
        <v>17</v>
      </c>
      <c r="E184" s="39">
        <v>2022</v>
      </c>
      <c r="F184" s="38">
        <v>0</v>
      </c>
      <c r="G184" s="38">
        <v>0</v>
      </c>
      <c r="H184" s="38">
        <v>0</v>
      </c>
      <c r="I184" s="38">
        <v>0</v>
      </c>
      <c r="J184" s="38">
        <v>1.0316710411881889E-2</v>
      </c>
      <c r="K184" s="38">
        <v>9.217248592131742E-3</v>
      </c>
      <c r="L184" s="38">
        <v>6.1288002794560048E-5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</row>
    <row r="185" spans="2:19" x14ac:dyDescent="0.3">
      <c r="B185" s="39"/>
      <c r="C185" s="38"/>
      <c r="D185" s="38" t="s">
        <v>18</v>
      </c>
      <c r="E185" s="39">
        <v>2022</v>
      </c>
      <c r="F185" s="38">
        <v>0</v>
      </c>
      <c r="G185" s="38">
        <v>0</v>
      </c>
      <c r="H185" s="38">
        <v>0</v>
      </c>
      <c r="I185" s="38">
        <v>0</v>
      </c>
      <c r="J185" s="38">
        <v>2.1493615978129273E-2</v>
      </c>
      <c r="K185" s="38">
        <v>1.7660797634037589E-2</v>
      </c>
      <c r="L185" s="38">
        <v>6.4818684927046694E-5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</row>
    <row r="186" spans="2:19" x14ac:dyDescent="0.3">
      <c r="B186" s="39"/>
      <c r="C186" s="38"/>
      <c r="D186" s="38" t="s">
        <v>19</v>
      </c>
      <c r="E186" s="39">
        <v>2022</v>
      </c>
      <c r="F186" s="38">
        <v>0</v>
      </c>
      <c r="G186" s="38">
        <v>0</v>
      </c>
      <c r="H186" s="38">
        <v>0</v>
      </c>
      <c r="I186" s="38">
        <v>0</v>
      </c>
      <c r="J186" s="38">
        <v>2.8551225007775245E-2</v>
      </c>
      <c r="K186" s="38">
        <v>2.1696325578709551E-2</v>
      </c>
      <c r="L186" s="38">
        <v>6.4423434377759242E-5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</row>
    <row r="187" spans="2:19" x14ac:dyDescent="0.3">
      <c r="B187" s="39"/>
      <c r="C187" s="38"/>
      <c r="D187" s="38" t="s">
        <v>20</v>
      </c>
      <c r="E187" s="39">
        <v>2022</v>
      </c>
      <c r="F187" s="38">
        <v>0</v>
      </c>
      <c r="G187" s="38">
        <v>0</v>
      </c>
      <c r="H187" s="38">
        <v>0</v>
      </c>
      <c r="I187" s="38">
        <v>0</v>
      </c>
      <c r="J187" s="38">
        <v>3.2852665427984699E-2</v>
      </c>
      <c r="K187" s="38">
        <v>2.3706295007664028E-2</v>
      </c>
      <c r="L187" s="38">
        <v>7.2489443346606053E-5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</row>
    <row r="188" spans="2:19" x14ac:dyDescent="0.3">
      <c r="D188" s="38" t="s">
        <v>21</v>
      </c>
      <c r="E188" s="39">
        <v>2022</v>
      </c>
      <c r="F188" s="38">
        <v>0</v>
      </c>
      <c r="G188" s="38">
        <v>0</v>
      </c>
      <c r="H188" s="38">
        <v>0</v>
      </c>
      <c r="I188" s="38">
        <v>0</v>
      </c>
      <c r="J188" s="38">
        <v>3.998472794257317E-2</v>
      </c>
      <c r="K188" s="38">
        <v>2.6987813705811235E-2</v>
      </c>
      <c r="L188" s="38">
        <v>8.6495580613008116E-5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</row>
    <row r="189" spans="2:19" x14ac:dyDescent="0.3">
      <c r="D189" s="38" t="s">
        <v>22</v>
      </c>
      <c r="E189" s="39">
        <v>2022</v>
      </c>
      <c r="F189" s="38">
        <v>0</v>
      </c>
      <c r="G189" s="38">
        <v>0</v>
      </c>
      <c r="H189" s="38">
        <v>0</v>
      </c>
      <c r="I189" s="38">
        <v>0</v>
      </c>
      <c r="J189" s="38">
        <v>3.756375E-2</v>
      </c>
      <c r="K189" s="38">
        <v>2.6588500000000001E-2</v>
      </c>
      <c r="L189" s="38">
        <v>8.2199999999999992E-5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</row>
    <row r="190" spans="2:19" x14ac:dyDescent="0.3">
      <c r="B190" s="39">
        <v>104</v>
      </c>
      <c r="C190" s="38" t="s">
        <v>77</v>
      </c>
      <c r="D190" s="38" t="s">
        <v>22</v>
      </c>
      <c r="E190" s="39">
        <v>2021</v>
      </c>
      <c r="F190" s="38">
        <v>0</v>
      </c>
      <c r="G190" s="38">
        <v>0</v>
      </c>
      <c r="H190" s="38">
        <v>0</v>
      </c>
      <c r="I190" s="38">
        <v>0</v>
      </c>
      <c r="J190" s="38">
        <v>2.65E-3</v>
      </c>
      <c r="K190" s="38">
        <v>2.4249999999999996E-3</v>
      </c>
      <c r="L190" s="38">
        <v>3.5000000000000004E-5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</row>
    <row r="191" spans="2:19" x14ac:dyDescent="0.3">
      <c r="B191" s="39"/>
      <c r="C191" s="38"/>
      <c r="D191" s="38" t="s">
        <v>23</v>
      </c>
      <c r="E191" s="39">
        <v>2021</v>
      </c>
      <c r="F191" s="38">
        <v>0</v>
      </c>
      <c r="G191" s="38">
        <v>0</v>
      </c>
      <c r="H191" s="38">
        <v>0</v>
      </c>
      <c r="I191" s="38">
        <v>0</v>
      </c>
      <c r="J191" s="38">
        <v>1.6999999999999999E-3</v>
      </c>
      <c r="K191" s="38">
        <v>1.57E-3</v>
      </c>
      <c r="L191" s="38">
        <v>4.0000000000000003E-5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</row>
    <row r="192" spans="2:19" x14ac:dyDescent="0.3">
      <c r="B192" s="39"/>
      <c r="C192" s="38"/>
      <c r="D192" s="38" t="s">
        <v>24</v>
      </c>
      <c r="E192" s="39">
        <v>2021</v>
      </c>
      <c r="F192" s="38">
        <v>0</v>
      </c>
      <c r="G192" s="38">
        <v>0</v>
      </c>
      <c r="H192" s="38">
        <v>0</v>
      </c>
      <c r="I192" s="38">
        <v>0</v>
      </c>
      <c r="J192" s="38">
        <v>3.98E-3</v>
      </c>
      <c r="K192" s="38">
        <v>3.5400000000000002E-3</v>
      </c>
      <c r="L192" s="38">
        <v>2.0000000000000002E-5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</row>
    <row r="193" spans="2:19" x14ac:dyDescent="0.3">
      <c r="B193" s="39"/>
      <c r="C193" s="38"/>
      <c r="D193" s="38" t="s">
        <v>13</v>
      </c>
      <c r="E193" s="39">
        <v>2022</v>
      </c>
      <c r="F193" s="38">
        <v>0</v>
      </c>
      <c r="G193" s="38">
        <v>0</v>
      </c>
      <c r="H193" s="38">
        <v>0</v>
      </c>
      <c r="I193" s="38">
        <v>0</v>
      </c>
      <c r="J193" s="38">
        <v>4.6695967812306087E-3</v>
      </c>
      <c r="K193" s="38">
        <v>4.1253784811229217E-3</v>
      </c>
      <c r="L193" s="38">
        <v>2.1753445520611356E-5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</row>
    <row r="194" spans="2:19" x14ac:dyDescent="0.3">
      <c r="B194" s="39"/>
      <c r="C194" s="38"/>
      <c r="D194" s="38" t="s">
        <v>14</v>
      </c>
      <c r="E194" s="39">
        <v>2022</v>
      </c>
      <c r="F194" s="38">
        <v>0</v>
      </c>
      <c r="G194" s="38">
        <v>0</v>
      </c>
      <c r="H194" s="38">
        <v>0</v>
      </c>
      <c r="I194" s="38">
        <v>0</v>
      </c>
      <c r="J194" s="38">
        <v>8.3095114142033161E-3</v>
      </c>
      <c r="K194" s="38">
        <v>6.7675640587235688E-3</v>
      </c>
      <c r="L194" s="38">
        <v>2.4152479486274414E-5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</row>
    <row r="195" spans="2:19" x14ac:dyDescent="0.3">
      <c r="B195" s="39"/>
      <c r="C195" s="38"/>
      <c r="D195" s="38" t="s">
        <v>15</v>
      </c>
      <c r="E195" s="39">
        <v>2022</v>
      </c>
      <c r="F195" s="38">
        <v>0</v>
      </c>
      <c r="G195" s="38">
        <v>0</v>
      </c>
      <c r="H195" s="38">
        <v>0</v>
      </c>
      <c r="I195" s="38">
        <v>0</v>
      </c>
      <c r="J195" s="38">
        <v>9.9133183116625959E-3</v>
      </c>
      <c r="K195" s="38">
        <v>7.878985351479028E-3</v>
      </c>
      <c r="L195" s="38">
        <v>2.6385367723393015E-5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</row>
    <row r="196" spans="2:19" x14ac:dyDescent="0.3">
      <c r="B196" s="39"/>
      <c r="C196" s="38"/>
      <c r="D196" s="38" t="s">
        <v>16</v>
      </c>
      <c r="E196" s="39">
        <v>2022</v>
      </c>
      <c r="F196" s="38">
        <v>0</v>
      </c>
      <c r="G196" s="38">
        <v>0</v>
      </c>
      <c r="H196" s="38">
        <v>0</v>
      </c>
      <c r="I196" s="38">
        <v>0</v>
      </c>
      <c r="J196" s="38">
        <v>6.6436001797329164E-3</v>
      </c>
      <c r="K196" s="38">
        <v>5.6757989858078929E-3</v>
      </c>
      <c r="L196" s="38">
        <v>2.5244365118593069E-5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</row>
    <row r="197" spans="2:19" x14ac:dyDescent="0.3">
      <c r="B197" s="39"/>
      <c r="C197" s="38"/>
      <c r="D197" s="38" t="s">
        <v>17</v>
      </c>
      <c r="E197" s="39">
        <v>2022</v>
      </c>
      <c r="F197" s="38">
        <v>0</v>
      </c>
      <c r="G197" s="38">
        <v>0</v>
      </c>
      <c r="H197" s="38">
        <v>0</v>
      </c>
      <c r="I197" s="38">
        <v>0</v>
      </c>
      <c r="J197" s="38">
        <v>6.714991361654688E-3</v>
      </c>
      <c r="K197" s="38">
        <v>5.7855887310042115E-3</v>
      </c>
      <c r="L197" s="38">
        <v>2.6695907096516743E-5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</row>
    <row r="198" spans="2:19" x14ac:dyDescent="0.3">
      <c r="B198" s="39"/>
      <c r="C198" s="38"/>
      <c r="D198" s="38" t="s">
        <v>18</v>
      </c>
      <c r="E198" s="39">
        <v>2022</v>
      </c>
      <c r="F198" s="38">
        <v>0</v>
      </c>
      <c r="G198" s="38">
        <v>0</v>
      </c>
      <c r="H198" s="38">
        <v>0</v>
      </c>
      <c r="I198" s="38">
        <v>0</v>
      </c>
      <c r="J198" s="38">
        <v>1.0292997237121094E-2</v>
      </c>
      <c r="K198" s="38">
        <v>7.9771136660700508E-3</v>
      </c>
      <c r="L198" s="38">
        <v>2.4854760581153732E-5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</row>
    <row r="199" spans="2:19" x14ac:dyDescent="0.3">
      <c r="B199" s="39"/>
      <c r="C199" s="38"/>
      <c r="D199" s="38" t="s">
        <v>19</v>
      </c>
      <c r="E199" s="39">
        <v>2022</v>
      </c>
      <c r="F199" s="38">
        <v>0</v>
      </c>
      <c r="G199" s="38">
        <v>0</v>
      </c>
      <c r="H199" s="38">
        <v>0</v>
      </c>
      <c r="I199" s="38">
        <v>0</v>
      </c>
      <c r="J199" s="38">
        <v>1.1527712465324675E-2</v>
      </c>
      <c r="K199" s="38">
        <v>8.7655284622270672E-3</v>
      </c>
      <c r="L199" s="38">
        <v>2.6019536260250059E-5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</row>
    <row r="200" spans="2:19" x14ac:dyDescent="0.3">
      <c r="B200" s="39"/>
      <c r="C200" s="38"/>
      <c r="D200" s="38" t="s">
        <v>20</v>
      </c>
      <c r="E200" s="39">
        <v>2022</v>
      </c>
      <c r="F200" s="38">
        <v>0</v>
      </c>
      <c r="G200" s="38">
        <v>0</v>
      </c>
      <c r="H200" s="38">
        <v>0</v>
      </c>
      <c r="I200" s="38">
        <v>0</v>
      </c>
      <c r="J200" s="38">
        <v>1.2835380548839596E-2</v>
      </c>
      <c r="K200" s="38">
        <v>9.7156215808242592E-3</v>
      </c>
      <c r="L200" s="38">
        <v>2.8911694686261188E-5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</row>
    <row r="201" spans="2:19" x14ac:dyDescent="0.3">
      <c r="B201" s="39"/>
      <c r="C201" s="38"/>
      <c r="D201" s="38" t="s">
        <v>21</v>
      </c>
      <c r="E201" s="39">
        <v>2022</v>
      </c>
      <c r="F201" s="38">
        <v>0</v>
      </c>
      <c r="G201" s="38">
        <v>0</v>
      </c>
      <c r="H201" s="38">
        <v>0</v>
      </c>
      <c r="I201" s="38">
        <v>0</v>
      </c>
      <c r="J201" s="38">
        <v>1.1480838367075611E-2</v>
      </c>
      <c r="K201" s="38">
        <v>8.8629185223883973E-3</v>
      </c>
      <c r="L201" s="38">
        <v>2.7274114269696553E-5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</row>
    <row r="202" spans="2:19" x14ac:dyDescent="0.3">
      <c r="D202" s="38" t="s">
        <v>22</v>
      </c>
      <c r="E202" s="39">
        <v>2022</v>
      </c>
      <c r="F202" s="38">
        <v>0</v>
      </c>
      <c r="G202" s="38">
        <v>0</v>
      </c>
      <c r="H202" s="38">
        <v>0</v>
      </c>
      <c r="I202" s="38">
        <v>0</v>
      </c>
      <c r="J202" s="38">
        <v>1.245485E-2</v>
      </c>
      <c r="K202" s="38">
        <v>9.3466E-3</v>
      </c>
      <c r="L202" s="38">
        <v>2.7949999999999998E-5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</row>
    <row r="203" spans="2:19" x14ac:dyDescent="0.3">
      <c r="B203" s="39">
        <v>204</v>
      </c>
      <c r="C203" s="38" t="s">
        <v>76</v>
      </c>
      <c r="D203" s="38" t="s">
        <v>22</v>
      </c>
      <c r="E203" s="39">
        <v>2021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</row>
    <row r="204" spans="2:19" x14ac:dyDescent="0.3">
      <c r="B204" s="39"/>
      <c r="C204" s="38"/>
      <c r="D204" s="38" t="s">
        <v>23</v>
      </c>
      <c r="E204" s="39">
        <v>2021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</row>
    <row r="205" spans="2:19" x14ac:dyDescent="0.3">
      <c r="D205" s="38" t="s">
        <v>24</v>
      </c>
      <c r="E205" s="39">
        <v>2021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</row>
    <row r="206" spans="2:19" x14ac:dyDescent="0.3">
      <c r="D206" s="38" t="s">
        <v>13</v>
      </c>
      <c r="E206" s="39">
        <v>2022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</row>
    <row r="207" spans="2:19" x14ac:dyDescent="0.3">
      <c r="D207" s="38" t="s">
        <v>14</v>
      </c>
      <c r="E207" s="39">
        <v>2022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</row>
    <row r="208" spans="2:19" x14ac:dyDescent="0.3">
      <c r="D208" s="38" t="s">
        <v>15</v>
      </c>
      <c r="E208" s="39">
        <v>2022</v>
      </c>
      <c r="F208" s="38">
        <v>4.7428755384708388E-3</v>
      </c>
      <c r="G208" s="38">
        <v>7.0571294316466013E-8</v>
      </c>
      <c r="H208" s="38">
        <v>0</v>
      </c>
      <c r="I208" s="38">
        <v>4.1651017600843315E-3</v>
      </c>
      <c r="J208" s="38">
        <v>1.0729079224160232E-4</v>
      </c>
      <c r="K208" s="38">
        <v>4.2912678801440926E-4</v>
      </c>
      <c r="L208" s="38">
        <v>4.2912678801440926E-4</v>
      </c>
      <c r="M208" s="38">
        <v>1.7581243295827606E-6</v>
      </c>
      <c r="N208" s="38">
        <v>3.1055240282063819E-4</v>
      </c>
      <c r="O208" s="38">
        <v>7.0130617229991099</v>
      </c>
      <c r="P208" s="38">
        <v>1.2697151281492814E-4</v>
      </c>
      <c r="Q208" s="38">
        <v>1.2697151281492811E-5</v>
      </c>
      <c r="R208" s="38">
        <v>4.059395301401688E-5</v>
      </c>
      <c r="S208" s="38">
        <v>7.0200197619013691</v>
      </c>
    </row>
    <row r="209" spans="2:19" x14ac:dyDescent="0.3">
      <c r="D209" s="38" t="s">
        <v>16</v>
      </c>
      <c r="E209" s="39">
        <v>2022</v>
      </c>
      <c r="F209" s="38">
        <v>8.8205300272095541E-2</v>
      </c>
      <c r="G209" s="38">
        <v>7.0774702916081751E-7</v>
      </c>
      <c r="H209" s="38">
        <v>0</v>
      </c>
      <c r="I209" s="38">
        <v>0.1014955113094896</v>
      </c>
      <c r="J209" s="38">
        <v>1.9951574384821078E-3</v>
      </c>
      <c r="K209" s="38">
        <v>7.9805105908978442E-3</v>
      </c>
      <c r="L209" s="38">
        <v>7.9805105908978442E-3</v>
      </c>
      <c r="M209" s="38">
        <v>1.7631662371880392E-5</v>
      </c>
      <c r="N209" s="38">
        <v>5.7752143393252258E-3</v>
      </c>
      <c r="O209" s="38">
        <v>121.50411688632913</v>
      </c>
      <c r="P209" s="38">
        <v>2.3614305370172279E-3</v>
      </c>
      <c r="Q209" s="38">
        <v>2.3616213489485667E-4</v>
      </c>
      <c r="R209" s="38">
        <v>1.930764056209218E-3</v>
      </c>
      <c r="S209" s="38">
        <v>121.63352896595323</v>
      </c>
    </row>
    <row r="210" spans="2:19" x14ac:dyDescent="0.3">
      <c r="D210" s="38" t="s">
        <v>17</v>
      </c>
      <c r="E210" s="39">
        <v>2022</v>
      </c>
      <c r="F210" s="38">
        <v>0.88212514650742058</v>
      </c>
      <c r="G210" s="38">
        <v>6.5659392441321352E-6</v>
      </c>
      <c r="H210" s="38">
        <v>0</v>
      </c>
      <c r="I210" s="38">
        <v>0.58142429681192276</v>
      </c>
      <c r="J210" s="38">
        <v>1.9382023373098051E-2</v>
      </c>
      <c r="K210" s="38">
        <v>7.752263951389432E-2</v>
      </c>
      <c r="L210" s="38">
        <v>7.752263951389432E-2</v>
      </c>
      <c r="M210" s="38">
        <v>1.6357346613802014E-4</v>
      </c>
      <c r="N210" s="38">
        <v>3.3746187985191627E-2</v>
      </c>
      <c r="O210" s="38">
        <v>1359.5811094709097</v>
      </c>
      <c r="P210" s="38">
        <v>8.3123374926962715E-2</v>
      </c>
      <c r="Q210" s="38">
        <v>7.1862774483143566E-3</v>
      </c>
      <c r="R210" s="38">
        <v>1.1068449793470889E-2</v>
      </c>
      <c r="S210" s="38">
        <v>1363.8007045236816</v>
      </c>
    </row>
    <row r="211" spans="2:19" x14ac:dyDescent="0.3">
      <c r="D211" s="38" t="s">
        <v>18</v>
      </c>
      <c r="E211" s="39">
        <v>2022</v>
      </c>
      <c r="F211" s="38">
        <v>2.1303654918584152</v>
      </c>
      <c r="G211" s="38">
        <v>1.3072000137475563E-5</v>
      </c>
      <c r="H211" s="38">
        <v>0</v>
      </c>
      <c r="I211" s="38">
        <v>1.0961290231059528</v>
      </c>
      <c r="J211" s="38">
        <v>4.7315504323237334E-2</v>
      </c>
      <c r="K211" s="38">
        <v>0.1892461269979574</v>
      </c>
      <c r="L211" s="38">
        <v>0.1892461269979574</v>
      </c>
      <c r="M211" s="38">
        <v>3.2565441923298842E-4</v>
      </c>
      <c r="N211" s="38">
        <v>6.5439611362805933E-2</v>
      </c>
      <c r="O211" s="38">
        <v>3979.0561472074805</v>
      </c>
      <c r="P211" s="38">
        <v>0.18070013183542535</v>
      </c>
      <c r="Q211" s="38">
        <v>2.178013141655926E-2</v>
      </c>
      <c r="R211" s="38">
        <v>1.9855208567886296E-2</v>
      </c>
      <c r="S211" s="38">
        <v>3990.0641296655003</v>
      </c>
    </row>
    <row r="212" spans="2:19" x14ac:dyDescent="0.3">
      <c r="D212" s="38" t="s">
        <v>19</v>
      </c>
      <c r="E212" s="39">
        <v>2022</v>
      </c>
      <c r="F212" s="38">
        <v>2.1350647126570452</v>
      </c>
      <c r="G212" s="38">
        <v>1.3350729010161526E-5</v>
      </c>
      <c r="H212" s="38">
        <v>0</v>
      </c>
      <c r="I212" s="38">
        <v>1.2448624250138749</v>
      </c>
      <c r="J212" s="38">
        <v>4.5770792807087901E-2</v>
      </c>
      <c r="K212" s="38">
        <v>0.18306987009281683</v>
      </c>
      <c r="L212" s="38">
        <v>0.18306987009281683</v>
      </c>
      <c r="M212" s="38">
        <v>3.3259800992413159E-4</v>
      </c>
      <c r="N212" s="38">
        <v>6.6125692617706067E-2</v>
      </c>
      <c r="O212" s="38">
        <v>3556.4238741518193</v>
      </c>
      <c r="P212" s="38">
        <v>0.28978272125188492</v>
      </c>
      <c r="Q212" s="38">
        <v>1.9113246761087901E-2</v>
      </c>
      <c r="R212" s="38">
        <v>2.3068924908134184E-2</v>
      </c>
      <c r="S212" s="38">
        <v>3569.3641897179214</v>
      </c>
    </row>
    <row r="213" spans="2:19" x14ac:dyDescent="0.3">
      <c r="D213" s="38" t="s">
        <v>20</v>
      </c>
      <c r="E213" s="39">
        <v>2022</v>
      </c>
      <c r="F213" s="38">
        <v>14.114465127499049</v>
      </c>
      <c r="G213" s="38">
        <v>8.7585819255625178E-6</v>
      </c>
      <c r="H213" s="38">
        <v>0</v>
      </c>
      <c r="I213" s="38">
        <v>3.6137644919357403</v>
      </c>
      <c r="J213" s="38">
        <v>0.12378653703071363</v>
      </c>
      <c r="K213" s="38">
        <v>0.49512617701480749</v>
      </c>
      <c r="L213" s="38">
        <v>0.49512617701480749</v>
      </c>
      <c r="M213" s="38">
        <v>2.181970134530863E-4</v>
      </c>
      <c r="N213" s="38">
        <v>0.21904659041790214</v>
      </c>
      <c r="O213" s="38">
        <v>7432.3531728990265</v>
      </c>
      <c r="P213" s="38">
        <v>14.495893451356524</v>
      </c>
      <c r="Q213" s="38">
        <v>7.6860458310848159E-2</v>
      </c>
      <c r="R213" s="38">
        <v>8.8517328372418463E-2</v>
      </c>
      <c r="S213" s="38">
        <v>7817.6549257595716</v>
      </c>
    </row>
    <row r="214" spans="2:19" x14ac:dyDescent="0.3">
      <c r="D214" s="38" t="s">
        <v>21</v>
      </c>
      <c r="E214" s="39">
        <v>2022</v>
      </c>
      <c r="F214" s="38">
        <v>19.549310371958121</v>
      </c>
      <c r="G214" s="38">
        <v>2.4533621716714901E-5</v>
      </c>
      <c r="H214" s="38">
        <v>0</v>
      </c>
      <c r="I214" s="38">
        <v>4.6177179028044231</v>
      </c>
      <c r="J214" s="38">
        <v>0.1483483268418615</v>
      </c>
      <c r="K214" s="38">
        <v>0.59337647026130758</v>
      </c>
      <c r="L214" s="38">
        <v>0.59337647026130758</v>
      </c>
      <c r="M214" s="38">
        <v>1.3114487113721684E-3</v>
      </c>
      <c r="N214" s="38">
        <v>4.2756891608480041</v>
      </c>
      <c r="O214" s="38">
        <v>8945.36242030213</v>
      </c>
      <c r="P214" s="38">
        <v>17.833341668219944</v>
      </c>
      <c r="Q214" s="38">
        <v>8.5946500754312941E-2</v>
      </c>
      <c r="R214" s="38">
        <v>0.11855761689620796</v>
      </c>
      <c r="S214" s="38">
        <v>9416.8080192324142</v>
      </c>
    </row>
    <row r="215" spans="2:19" x14ac:dyDescent="0.3">
      <c r="D215" s="38" t="s">
        <v>22</v>
      </c>
      <c r="E215" s="39">
        <v>2022</v>
      </c>
      <c r="F215" s="38">
        <v>28.711912038190938</v>
      </c>
      <c r="G215" s="38">
        <v>4.8096411070607177E-6</v>
      </c>
      <c r="H215" s="38">
        <v>0</v>
      </c>
      <c r="I215" s="38">
        <v>6.2126547277692179</v>
      </c>
      <c r="J215" s="38">
        <v>0.213049262662766</v>
      </c>
      <c r="K215" s="38">
        <v>0.85216960065106406</v>
      </c>
      <c r="L215" s="38">
        <v>0.85216960065106406</v>
      </c>
      <c r="M215" s="38">
        <v>1.2002702407063543E-4</v>
      </c>
      <c r="N215" s="38">
        <v>15.224825880057022</v>
      </c>
      <c r="O215" s="38">
        <v>13075.982414707583</v>
      </c>
      <c r="P215" s="38">
        <v>20.11303147905971</v>
      </c>
      <c r="Q215" s="38">
        <v>0.11151644553198814</v>
      </c>
      <c r="R215" s="38">
        <v>0.21122828865679702</v>
      </c>
      <c r="S215" s="38">
        <v>13612.040106552608</v>
      </c>
    </row>
    <row r="216" spans="2:19" x14ac:dyDescent="0.3">
      <c r="B216" s="39">
        <v>205</v>
      </c>
      <c r="C216" s="43" t="s">
        <v>75</v>
      </c>
      <c r="D216" s="38" t="s">
        <v>22</v>
      </c>
      <c r="E216" s="39">
        <v>2021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</row>
    <row r="217" spans="2:19" x14ac:dyDescent="0.3">
      <c r="B217" s="39"/>
      <c r="C217" s="43"/>
      <c r="D217" s="38" t="s">
        <v>23</v>
      </c>
      <c r="E217" s="39">
        <v>2021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</row>
    <row r="218" spans="2:19" x14ac:dyDescent="0.3">
      <c r="B218" s="39"/>
      <c r="C218" s="43"/>
      <c r="D218" s="38" t="s">
        <v>24</v>
      </c>
      <c r="E218" s="39">
        <v>2021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</row>
    <row r="219" spans="2:19" x14ac:dyDescent="0.3">
      <c r="B219" s="39"/>
      <c r="C219" s="43"/>
      <c r="D219" s="38" t="s">
        <v>13</v>
      </c>
      <c r="E219" s="39">
        <v>2022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</row>
    <row r="220" spans="2:19" x14ac:dyDescent="0.3">
      <c r="B220" s="39"/>
      <c r="C220" s="43"/>
      <c r="D220" s="38" t="s">
        <v>14</v>
      </c>
      <c r="E220" s="39">
        <v>2022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</row>
    <row r="221" spans="2:19" x14ac:dyDescent="0.3">
      <c r="B221" s="39"/>
      <c r="C221" s="43"/>
      <c r="D221" s="38" t="s">
        <v>15</v>
      </c>
      <c r="E221" s="39">
        <v>2022</v>
      </c>
      <c r="F221" s="38">
        <v>3.8053436598305013E-2</v>
      </c>
      <c r="G221" s="38">
        <v>7.522073625593526E-7</v>
      </c>
      <c r="H221" s="38">
        <v>0</v>
      </c>
      <c r="I221" s="38">
        <v>3.1422388447902419E-2</v>
      </c>
      <c r="J221" s="38">
        <v>8.6088102468297515E-4</v>
      </c>
      <c r="K221" s="38">
        <v>3.4430527629051707E-3</v>
      </c>
      <c r="L221" s="38">
        <v>3.4430527629051707E-3</v>
      </c>
      <c r="M221" s="38">
        <v>1.8739595479804465E-5</v>
      </c>
      <c r="N221" s="38">
        <v>2.4916845013711929E-3</v>
      </c>
      <c r="O221" s="38">
        <v>51.369447511513613</v>
      </c>
      <c r="P221" s="38">
        <v>1.018741559117861E-3</v>
      </c>
      <c r="Q221" s="38">
        <v>1.0187415591178623E-4</v>
      </c>
      <c r="R221" s="38">
        <v>8.4988069750350354E-4</v>
      </c>
      <c r="S221" s="38">
        <v>51.425274548953283</v>
      </c>
    </row>
    <row r="222" spans="2:19" x14ac:dyDescent="0.3">
      <c r="B222" s="39"/>
      <c r="C222" s="43"/>
      <c r="D222" s="38" t="s">
        <v>16</v>
      </c>
      <c r="E222" s="39">
        <v>2022</v>
      </c>
      <c r="F222" s="38">
        <v>7.3225620000000657E-2</v>
      </c>
      <c r="G222" s="38">
        <v>1.3958000963244066E-6</v>
      </c>
      <c r="H222" s="38">
        <v>0</v>
      </c>
      <c r="I222" s="38">
        <v>6.0465599999999536E-2</v>
      </c>
      <c r="J222" s="38">
        <v>1.6565795999999948E-3</v>
      </c>
      <c r="K222" s="38">
        <v>6.6254114159999683E-3</v>
      </c>
      <c r="L222" s="38">
        <v>6.6254114159999683E-3</v>
      </c>
      <c r="M222" s="38">
        <v>3.4773295872556063E-5</v>
      </c>
      <c r="N222" s="38">
        <v>4.7947086720000025E-3</v>
      </c>
      <c r="O222" s="38">
        <v>96.45947707432218</v>
      </c>
      <c r="P222" s="38">
        <v>1.9603481039999777E-3</v>
      </c>
      <c r="Q222" s="38">
        <v>1.9603481039999975E-4</v>
      </c>
      <c r="R222" s="38">
        <v>1.6405203812400134E-3</v>
      </c>
      <c r="S222" s="38">
        <v>96.566904150421379</v>
      </c>
    </row>
    <row r="223" spans="2:19" x14ac:dyDescent="0.3">
      <c r="B223" s="39"/>
      <c r="C223" s="43"/>
      <c r="D223" s="38" t="s">
        <v>17</v>
      </c>
      <c r="E223" s="39">
        <v>2022</v>
      </c>
      <c r="F223" s="38">
        <v>2.4882758599901593</v>
      </c>
      <c r="G223" s="38">
        <v>1.6279569028960095E-6</v>
      </c>
      <c r="H223" s="38">
        <v>0</v>
      </c>
      <c r="I223" s="38">
        <v>0.65797091400120022</v>
      </c>
      <c r="J223" s="38">
        <v>1.8024235606884102E-2</v>
      </c>
      <c r="K223" s="38">
        <v>7.2096005210736391E-2</v>
      </c>
      <c r="L223" s="38">
        <v>7.2096005210736391E-2</v>
      </c>
      <c r="M223" s="38">
        <v>4.0556973166318163E-5</v>
      </c>
      <c r="N223" s="38">
        <v>1.1206149710096838</v>
      </c>
      <c r="O223" s="38">
        <v>1147.2053822901451</v>
      </c>
      <c r="P223" s="38">
        <v>2.6226778248547897</v>
      </c>
      <c r="Q223" s="38">
        <v>1.1786375261361655E-2</v>
      </c>
      <c r="R223" s="38">
        <v>1.7908549037804394E-2</v>
      </c>
      <c r="S223" s="38">
        <v>1216.2846677394007</v>
      </c>
    </row>
    <row r="224" spans="2:19" x14ac:dyDescent="0.3">
      <c r="B224" s="39"/>
      <c r="C224" s="43"/>
      <c r="D224" s="38" t="s">
        <v>18</v>
      </c>
      <c r="E224" s="39">
        <v>2022</v>
      </c>
      <c r="F224" s="38">
        <v>4.5967976970096842</v>
      </c>
      <c r="G224" s="38">
        <v>1.7151828047892799E-6</v>
      </c>
      <c r="H224" s="38">
        <v>0</v>
      </c>
      <c r="I224" s="38">
        <v>1.1769915573018457</v>
      </c>
      <c r="J224" s="38">
        <v>3.2241921567611111E-2</v>
      </c>
      <c r="K224" s="38">
        <v>0.12896677928644443</v>
      </c>
      <c r="L224" s="38">
        <v>0.12896677928644443</v>
      </c>
      <c r="M224" s="38">
        <v>4.2730015066997528E-5</v>
      </c>
      <c r="N224" s="38">
        <v>2.0551800892189585</v>
      </c>
      <c r="O224" s="38">
        <v>2056.0186383254609</v>
      </c>
      <c r="P224" s="38">
        <v>5.4457067501387106</v>
      </c>
      <c r="Q224" s="38">
        <v>2.1915332380135755E-2</v>
      </c>
      <c r="R224" s="38">
        <v>3.2040067664681787E-2</v>
      </c>
      <c r="S224" s="38">
        <v>2198.6920761282086</v>
      </c>
    </row>
    <row r="225" spans="2:19" x14ac:dyDescent="0.3">
      <c r="B225" s="39"/>
      <c r="C225" s="43"/>
      <c r="D225" s="38" t="s">
        <v>19</v>
      </c>
      <c r="E225" s="39">
        <v>2022</v>
      </c>
      <c r="F225" s="38">
        <v>13.182358867806117</v>
      </c>
      <c r="G225" s="38">
        <v>1.4280317195016516E-6</v>
      </c>
      <c r="H225" s="38">
        <v>0</v>
      </c>
      <c r="I225" s="38">
        <v>3.2975267925183869</v>
      </c>
      <c r="J225" s="38">
        <v>9.0330408749655922E-2</v>
      </c>
      <c r="K225" s="38">
        <v>0.36132069778182363</v>
      </c>
      <c r="L225" s="38">
        <v>0.36132069778182363</v>
      </c>
      <c r="M225" s="38">
        <v>3.5576276021466235E-5</v>
      </c>
      <c r="N225" s="38">
        <v>2.1590505906138007</v>
      </c>
      <c r="O225" s="38">
        <v>5677.0300397335432</v>
      </c>
      <c r="P225" s="38">
        <v>16.391197687002244</v>
      </c>
      <c r="Q225" s="38">
        <v>6.3132516569173139E-2</v>
      </c>
      <c r="R225" s="38">
        <v>8.9775488817850288E-2</v>
      </c>
      <c r="S225" s="38">
        <v>6105.6234718462147</v>
      </c>
    </row>
    <row r="226" spans="2:19" x14ac:dyDescent="0.3">
      <c r="B226" s="39"/>
      <c r="C226" s="43"/>
      <c r="D226" s="38" t="s">
        <v>20</v>
      </c>
      <c r="E226" s="39">
        <v>2022</v>
      </c>
      <c r="F226" s="38">
        <v>67.766868620167685</v>
      </c>
      <c r="G226" s="38">
        <v>1.2073490737154967E-6</v>
      </c>
      <c r="H226" s="38">
        <v>0</v>
      </c>
      <c r="I226" s="38">
        <v>16.770291450088575</v>
      </c>
      <c r="J226" s="38">
        <v>0.45939403114560973</v>
      </c>
      <c r="K226" s="38">
        <v>1.837575187365639</v>
      </c>
      <c r="L226" s="38">
        <v>1.837575187365639</v>
      </c>
      <c r="M226" s="38">
        <v>3.0078452259977419E-5</v>
      </c>
      <c r="N226" s="38">
        <v>1.4635484000101868</v>
      </c>
      <c r="O226" s="38">
        <v>29340.287054767956</v>
      </c>
      <c r="P226" s="38">
        <v>69.137451591216461</v>
      </c>
      <c r="Q226" s="38">
        <v>0.32521239278800984</v>
      </c>
      <c r="R226" s="38">
        <v>0.45659718567855689</v>
      </c>
      <c r="S226" s="38">
        <v>31165.636637599197</v>
      </c>
    </row>
    <row r="227" spans="2:19" x14ac:dyDescent="0.3">
      <c r="B227" s="39"/>
      <c r="C227" s="43"/>
      <c r="D227" s="38" t="s">
        <v>21</v>
      </c>
      <c r="E227" s="39">
        <v>2022</v>
      </c>
      <c r="F227" s="38">
        <v>388.27054188411665</v>
      </c>
      <c r="G227" s="38">
        <v>1.1672823439824884E-6</v>
      </c>
      <c r="H227" s="38">
        <v>0</v>
      </c>
      <c r="I227" s="38">
        <v>142.99383943462965</v>
      </c>
      <c r="J227" s="38">
        <v>3.9170748363156336</v>
      </c>
      <c r="K227" s="38">
        <v>15.668298438278534</v>
      </c>
      <c r="L227" s="38">
        <v>15.668298438278534</v>
      </c>
      <c r="M227" s="38">
        <v>2.9080277627864616E-5</v>
      </c>
      <c r="N227" s="38">
        <v>491.7476027561583</v>
      </c>
      <c r="O227" s="38">
        <v>254095.90512566682</v>
      </c>
      <c r="P227" s="38">
        <v>72.313734297589974</v>
      </c>
      <c r="Q227" s="38">
        <v>2.7806172678846486</v>
      </c>
      <c r="R227" s="38">
        <v>3.8932740537098418</v>
      </c>
      <c r="S227" s="38">
        <v>256732.3724289361</v>
      </c>
    </row>
    <row r="228" spans="2:19" x14ac:dyDescent="0.3">
      <c r="B228" s="39"/>
      <c r="C228" s="43"/>
      <c r="D228" s="38" t="s">
        <v>22</v>
      </c>
      <c r="E228" s="39">
        <v>2022</v>
      </c>
      <c r="F228" s="38">
        <v>139.13376084570854</v>
      </c>
      <c r="G228" s="38">
        <v>1.4499999999999999E-6</v>
      </c>
      <c r="H228" s="38">
        <v>0</v>
      </c>
      <c r="I228" s="38">
        <v>40.460159921912414</v>
      </c>
      <c r="J228" s="38">
        <v>1.1083379485962164</v>
      </c>
      <c r="K228" s="38">
        <v>4.433350844384865</v>
      </c>
      <c r="L228" s="38">
        <v>4.433350844384865</v>
      </c>
      <c r="M228" s="38">
        <v>3.7450000000000002E-5</v>
      </c>
      <c r="N228" s="38">
        <v>111.82211535693344</v>
      </c>
      <c r="O228" s="38">
        <v>62443.455707441703</v>
      </c>
      <c r="P228" s="38">
        <v>63.247960896576146</v>
      </c>
      <c r="Q228" s="38">
        <v>0.78604111005262844</v>
      </c>
      <c r="R228" s="38">
        <v>1.106152002447865</v>
      </c>
      <c r="S228" s="38">
        <v>64258.894999951772</v>
      </c>
    </row>
    <row r="229" spans="2:19" x14ac:dyDescent="0.3">
      <c r="B229" s="39">
        <v>206</v>
      </c>
      <c r="C229" s="42" t="s">
        <v>74</v>
      </c>
      <c r="D229" s="38" t="s">
        <v>22</v>
      </c>
      <c r="E229" s="39">
        <v>2021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</row>
    <row r="230" spans="2:19" x14ac:dyDescent="0.3">
      <c r="B230" s="39"/>
      <c r="C230" s="42"/>
      <c r="D230" s="38" t="s">
        <v>23</v>
      </c>
      <c r="E230" s="39">
        <v>2021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38">
        <v>0</v>
      </c>
    </row>
    <row r="231" spans="2:19" x14ac:dyDescent="0.3">
      <c r="B231" s="39"/>
      <c r="C231" s="42"/>
      <c r="D231" s="38" t="s">
        <v>24</v>
      </c>
      <c r="E231" s="39">
        <v>2021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</row>
    <row r="232" spans="2:19" x14ac:dyDescent="0.3">
      <c r="B232" s="39"/>
      <c r="C232" s="42"/>
      <c r="D232" s="38" t="s">
        <v>13</v>
      </c>
      <c r="E232" s="39">
        <v>2022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</row>
    <row r="233" spans="2:19" x14ac:dyDescent="0.3">
      <c r="B233" s="39"/>
      <c r="C233" s="42"/>
      <c r="D233" s="38" t="s">
        <v>14</v>
      </c>
      <c r="E233" s="39">
        <v>2022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</row>
    <row r="234" spans="2:19" x14ac:dyDescent="0.3">
      <c r="B234" s="39"/>
      <c r="C234" s="42"/>
      <c r="D234" s="38" t="s">
        <v>15</v>
      </c>
      <c r="E234" s="39">
        <v>2022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</row>
    <row r="235" spans="2:19" x14ac:dyDescent="0.3">
      <c r="B235" s="39"/>
      <c r="C235" s="42"/>
      <c r="D235" s="38" t="s">
        <v>16</v>
      </c>
      <c r="E235" s="39">
        <v>2022</v>
      </c>
      <c r="F235" s="38">
        <v>7.0411837245355282E-8</v>
      </c>
      <c r="G235" s="38">
        <v>1.9372106163251463E-10</v>
      </c>
      <c r="H235" s="38">
        <v>0</v>
      </c>
      <c r="I235" s="38">
        <v>8.3823615768280102E-8</v>
      </c>
      <c r="J235" s="38">
        <v>1.5926486995973221E-9</v>
      </c>
      <c r="K235" s="38">
        <v>6.3705947983892886E-9</v>
      </c>
      <c r="L235" s="38">
        <v>6.3705947983892886E-9</v>
      </c>
      <c r="M235" s="38">
        <v>4.8261345590231421E-9</v>
      </c>
      <c r="N235" s="38">
        <v>4.6102988672554059E-9</v>
      </c>
      <c r="O235" s="38">
        <v>9.7423170232094797E-5</v>
      </c>
      <c r="P235" s="38">
        <v>1.8849558211706931E-9</v>
      </c>
      <c r="Q235" s="38">
        <v>1.8849558211706931E-10</v>
      </c>
      <c r="R235" s="38">
        <v>1.5829739455125791E-9</v>
      </c>
      <c r="S235" s="38">
        <v>9.7526465811094952E-5</v>
      </c>
    </row>
    <row r="236" spans="2:19" x14ac:dyDescent="0.3">
      <c r="B236" s="39"/>
      <c r="C236" s="42"/>
      <c r="D236" s="38" t="s">
        <v>17</v>
      </c>
      <c r="E236" s="39">
        <v>2022</v>
      </c>
      <c r="F236" s="38">
        <v>1.136036999654763E-2</v>
      </c>
      <c r="G236" s="38">
        <v>2.5704426671771224E-5</v>
      </c>
      <c r="H236" s="38">
        <v>0</v>
      </c>
      <c r="I236" s="38">
        <v>1.2807620379818611E-2</v>
      </c>
      <c r="J236" s="38">
        <v>2.5696841896655367E-4</v>
      </c>
      <c r="K236" s="38">
        <v>1.027849339431214E-3</v>
      </c>
      <c r="L236" s="38">
        <v>1.027849339431214E-3</v>
      </c>
      <c r="M236" s="38">
        <v>6.4036931630632381E-4</v>
      </c>
      <c r="N236" s="38">
        <v>7.4383841937002355E-4</v>
      </c>
      <c r="O236" s="38">
        <v>15.612045210782545</v>
      </c>
      <c r="P236" s="38">
        <v>3.0412386955084718E-4</v>
      </c>
      <c r="Q236" s="38">
        <v>3.0412386955084738E-5</v>
      </c>
      <c r="R236" s="38">
        <v>2.3763899032021269E-4</v>
      </c>
      <c r="S236" s="38">
        <v>15.628711198833935</v>
      </c>
    </row>
    <row r="237" spans="2:19" x14ac:dyDescent="0.3">
      <c r="B237" s="39"/>
      <c r="C237" s="42"/>
      <c r="D237" s="38" t="s">
        <v>18</v>
      </c>
      <c r="E237" s="39">
        <v>2022</v>
      </c>
      <c r="F237" s="38">
        <v>0.11179219348021643</v>
      </c>
      <c r="G237" s="38">
        <v>2.7570210533996246E-4</v>
      </c>
      <c r="H237" s="38">
        <v>0</v>
      </c>
      <c r="I237" s="38">
        <v>0.12880879733180542</v>
      </c>
      <c r="J237" s="38">
        <v>2.5286787198543033E-3</v>
      </c>
      <c r="K237" s="38">
        <v>1.0114569629326206E-2</v>
      </c>
      <c r="L237" s="38">
        <v>1.0114569629326206E-2</v>
      </c>
      <c r="M237" s="38">
        <v>6.8685120902100012E-3</v>
      </c>
      <c r="N237" s="38">
        <v>7.319754824177304E-3</v>
      </c>
      <c r="O237" s="38">
        <v>153.93520050277868</v>
      </c>
      <c r="P237" s="38">
        <v>2.9927367224157437E-3</v>
      </c>
      <c r="Q237" s="38">
        <v>2.9927367224157422E-4</v>
      </c>
      <c r="R237" s="38">
        <v>2.5123576740071121E-3</v>
      </c>
      <c r="S237" s="38">
        <v>154.09920247516712</v>
      </c>
    </row>
    <row r="238" spans="2:19" x14ac:dyDescent="0.3">
      <c r="B238" s="39"/>
      <c r="C238" s="42"/>
      <c r="D238" s="38" t="s">
        <v>19</v>
      </c>
      <c r="E238" s="39">
        <v>2022</v>
      </c>
      <c r="F238" s="38">
        <v>0.15714143834218589</v>
      </c>
      <c r="G238" s="38">
        <v>3.8843060025367304E-4</v>
      </c>
      <c r="H238" s="38">
        <v>0</v>
      </c>
      <c r="I238" s="38">
        <v>0.18146079946926916</v>
      </c>
      <c r="J238" s="38">
        <v>3.5544497375161149E-3</v>
      </c>
      <c r="K238" s="38">
        <v>1.4217608357352468E-2</v>
      </c>
      <c r="L238" s="38">
        <v>1.4217608357352468E-2</v>
      </c>
      <c r="M238" s="38">
        <v>9.6768949284336686E-3</v>
      </c>
      <c r="N238" s="38">
        <v>1.028905931890582E-2</v>
      </c>
      <c r="O238" s="38">
        <v>216.38161095110164</v>
      </c>
      <c r="P238" s="38">
        <v>4.2067592369101365E-3</v>
      </c>
      <c r="Q238" s="38">
        <v>4.2067592369101286E-4</v>
      </c>
      <c r="R238" s="38">
        <v>3.5315977487458592E-3</v>
      </c>
      <c r="S238" s="38">
        <v>216.61214135728423</v>
      </c>
    </row>
    <row r="239" spans="2:19" x14ac:dyDescent="0.3">
      <c r="B239" s="39"/>
      <c r="C239" s="42"/>
      <c r="D239" s="38" t="s">
        <v>20</v>
      </c>
      <c r="E239" s="39">
        <v>2022</v>
      </c>
      <c r="F239" s="38">
        <v>0.21589140409773491</v>
      </c>
      <c r="G239" s="38">
        <v>5.5047838444855933E-4</v>
      </c>
      <c r="H239" s="38">
        <v>0</v>
      </c>
      <c r="I239" s="38">
        <v>0.25140123489254179</v>
      </c>
      <c r="J239" s="38">
        <v>4.883318010558294E-3</v>
      </c>
      <c r="K239" s="38">
        <v>1.9533081449521185E-2</v>
      </c>
      <c r="L239" s="38">
        <v>1.9533081449521185E-2</v>
      </c>
      <c r="M239" s="38">
        <v>1.3713959704090463E-2</v>
      </c>
      <c r="N239" s="38">
        <v>1.4135783267185812E-2</v>
      </c>
      <c r="O239" s="38">
        <v>297.47354923136658</v>
      </c>
      <c r="P239" s="38">
        <v>5.7795216342129583E-3</v>
      </c>
      <c r="Q239" s="38">
        <v>5.779521634212949E-4</v>
      </c>
      <c r="R239" s="38">
        <v>4.8523936366123566E-3</v>
      </c>
      <c r="S239" s="38">
        <v>297.79026701692152</v>
      </c>
    </row>
    <row r="240" spans="2:19" x14ac:dyDescent="0.3">
      <c r="B240" s="39"/>
      <c r="C240" s="42"/>
      <c r="D240" s="38" t="s">
        <v>21</v>
      </c>
      <c r="E240" s="39">
        <v>2022</v>
      </c>
      <c r="F240" s="38">
        <v>0.23366866889621754</v>
      </c>
      <c r="G240" s="38">
        <v>6.0022915746453509E-4</v>
      </c>
      <c r="H240" s="38">
        <v>0</v>
      </c>
      <c r="I240" s="38">
        <v>0.27274568863835458</v>
      </c>
      <c r="J240" s="38">
        <v>5.2854208721287346E-3</v>
      </c>
      <c r="K240" s="38">
        <v>2.1141499043954945E-2</v>
      </c>
      <c r="L240" s="38">
        <v>2.1141499043954945E-2</v>
      </c>
      <c r="M240" s="38">
        <v>1.4953391007367747E-2</v>
      </c>
      <c r="N240" s="38">
        <v>1.5299769663589514E-2</v>
      </c>
      <c r="O240" s="38">
        <v>322.13387974795063</v>
      </c>
      <c r="P240" s="38">
        <v>6.2554263760346536E-3</v>
      </c>
      <c r="Q240" s="38">
        <v>6.2554263760346447E-4</v>
      </c>
      <c r="R240" s="38">
        <v>5.2520945171241401E-3</v>
      </c>
      <c r="S240" s="38">
        <v>322.47667711335725</v>
      </c>
    </row>
    <row r="241" spans="2:19" x14ac:dyDescent="0.3">
      <c r="B241" s="39"/>
      <c r="C241" s="42"/>
      <c r="D241" s="38" t="s">
        <v>22</v>
      </c>
      <c r="E241" s="39">
        <v>2022</v>
      </c>
      <c r="F241" s="38">
        <v>0.1593878667989424</v>
      </c>
      <c r="G241" s="38">
        <v>3.9596171981741109E-4</v>
      </c>
      <c r="H241" s="38">
        <v>0</v>
      </c>
      <c r="I241" s="38">
        <v>0.18413514857016955</v>
      </c>
      <c r="J241" s="38">
        <v>3.6052500228332209E-3</v>
      </c>
      <c r="K241" s="38">
        <v>1.4420850091332885E-2</v>
      </c>
      <c r="L241" s="38">
        <v>1.4420850091332885E-2</v>
      </c>
      <c r="M241" s="38">
        <v>9.864262142819713E-3</v>
      </c>
      <c r="N241" s="38">
        <v>1.0436142171359322E-2</v>
      </c>
      <c r="O241" s="38">
        <v>219.70583639352625</v>
      </c>
      <c r="P241" s="38">
        <v>4.2669017527110914E-3</v>
      </c>
      <c r="Q241" s="38">
        <v>4.2669517527110914E-4</v>
      </c>
      <c r="R241" s="38">
        <v>3.5821140364471499E-3</v>
      </c>
      <c r="S241" s="38">
        <v>219.93966239957484</v>
      </c>
    </row>
    <row r="242" spans="2:19" x14ac:dyDescent="0.3">
      <c r="B242" s="39">
        <v>202</v>
      </c>
      <c r="C242" s="38" t="s">
        <v>73</v>
      </c>
      <c r="D242" s="38" t="s">
        <v>22</v>
      </c>
      <c r="E242" s="39">
        <v>2021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</row>
    <row r="243" spans="2:19" x14ac:dyDescent="0.3">
      <c r="B243" s="39"/>
      <c r="C243" s="38"/>
      <c r="D243" s="38" t="s">
        <v>23</v>
      </c>
      <c r="E243" s="39">
        <v>2021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</row>
    <row r="244" spans="2:19" x14ac:dyDescent="0.3">
      <c r="B244" s="39"/>
      <c r="C244" s="38"/>
      <c r="D244" s="38" t="s">
        <v>24</v>
      </c>
      <c r="E244" s="39">
        <v>2021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38">
        <v>0</v>
      </c>
    </row>
    <row r="245" spans="2:19" x14ac:dyDescent="0.3">
      <c r="B245" s="39"/>
      <c r="C245" s="38"/>
      <c r="D245" s="38" t="s">
        <v>13</v>
      </c>
      <c r="E245" s="39">
        <v>2022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</row>
    <row r="246" spans="2:19" x14ac:dyDescent="0.3">
      <c r="B246" s="39"/>
      <c r="C246" s="38"/>
      <c r="D246" s="38" t="s">
        <v>14</v>
      </c>
      <c r="E246" s="39">
        <v>2022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</row>
    <row r="247" spans="2:19" x14ac:dyDescent="0.3">
      <c r="B247" s="39"/>
      <c r="C247" s="38"/>
      <c r="D247" s="38" t="s">
        <v>15</v>
      </c>
      <c r="E247" s="39">
        <v>2022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</row>
    <row r="248" spans="2:19" x14ac:dyDescent="0.3">
      <c r="B248" s="39"/>
      <c r="C248" s="38"/>
      <c r="D248" s="38" t="s">
        <v>16</v>
      </c>
      <c r="E248" s="39">
        <v>2022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8">
        <v>0</v>
      </c>
    </row>
    <row r="249" spans="2:19" x14ac:dyDescent="0.3">
      <c r="B249" s="39"/>
      <c r="C249" s="38"/>
      <c r="D249" s="38" t="s">
        <v>17</v>
      </c>
      <c r="E249" s="39">
        <v>2022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</row>
    <row r="250" spans="2:19" x14ac:dyDescent="0.3">
      <c r="B250" s="39"/>
      <c r="C250" s="38"/>
      <c r="D250" s="38" t="s">
        <v>18</v>
      </c>
      <c r="E250" s="39">
        <v>2022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</row>
    <row r="251" spans="2:19" x14ac:dyDescent="0.3">
      <c r="B251" s="39"/>
      <c r="C251" s="38"/>
      <c r="D251" s="38" t="s">
        <v>19</v>
      </c>
      <c r="E251" s="39">
        <v>2022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</row>
    <row r="252" spans="2:19" x14ac:dyDescent="0.3">
      <c r="B252" s="39"/>
      <c r="C252" s="38"/>
      <c r="D252" s="38" t="s">
        <v>20</v>
      </c>
      <c r="E252" s="39">
        <v>2022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</row>
    <row r="253" spans="2:19" x14ac:dyDescent="0.3">
      <c r="D253" s="38" t="s">
        <v>21</v>
      </c>
      <c r="E253" s="39">
        <v>2022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</row>
    <row r="254" spans="2:19" x14ac:dyDescent="0.3">
      <c r="D254" s="38" t="s">
        <v>22</v>
      </c>
      <c r="E254" s="39">
        <v>2022</v>
      </c>
      <c r="F254" s="38">
        <v>0</v>
      </c>
      <c r="G254" s="38">
        <v>0</v>
      </c>
      <c r="H254" s="38">
        <v>0</v>
      </c>
      <c r="I254" s="38">
        <v>0</v>
      </c>
      <c r="J254" s="38">
        <v>7.5904199999999991E-2</v>
      </c>
      <c r="K254" s="38">
        <v>7.5904199999999991E-2</v>
      </c>
      <c r="L254" s="38">
        <v>7.5904199999999991E-2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</row>
    <row r="255" spans="2:19" x14ac:dyDescent="0.3">
      <c r="B255" s="39">
        <v>301</v>
      </c>
      <c r="C255" s="38" t="s">
        <v>72</v>
      </c>
      <c r="D255" s="38" t="s">
        <v>22</v>
      </c>
      <c r="E255" s="39">
        <v>2021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8">
        <v>0</v>
      </c>
    </row>
    <row r="256" spans="2:19" x14ac:dyDescent="0.3">
      <c r="B256" s="39"/>
      <c r="C256" s="38"/>
      <c r="D256" s="38" t="s">
        <v>23</v>
      </c>
      <c r="E256" s="39">
        <v>2021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</row>
    <row r="257" spans="2:19" x14ac:dyDescent="0.3">
      <c r="B257" s="39"/>
      <c r="C257" s="38"/>
      <c r="D257" s="38" t="s">
        <v>24</v>
      </c>
      <c r="E257" s="39">
        <v>2021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</row>
    <row r="258" spans="2:19" x14ac:dyDescent="0.3">
      <c r="B258" s="39"/>
      <c r="C258" s="38"/>
      <c r="D258" s="38" t="s">
        <v>13</v>
      </c>
      <c r="E258" s="39">
        <v>2022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</row>
    <row r="259" spans="2:19" x14ac:dyDescent="0.3">
      <c r="B259" s="39"/>
      <c r="C259" s="38"/>
      <c r="D259" s="38" t="s">
        <v>14</v>
      </c>
      <c r="E259" s="39">
        <v>2022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</row>
    <row r="260" spans="2:19" x14ac:dyDescent="0.3">
      <c r="B260" s="39"/>
      <c r="C260" s="38"/>
      <c r="D260" s="38" t="s">
        <v>15</v>
      </c>
      <c r="E260" s="39">
        <v>2022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</row>
    <row r="261" spans="2:19" x14ac:dyDescent="0.3">
      <c r="B261" s="39"/>
      <c r="C261" s="38"/>
      <c r="D261" s="38" t="s">
        <v>16</v>
      </c>
      <c r="E261" s="39">
        <v>2022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</row>
    <row r="262" spans="2:19" x14ac:dyDescent="0.3">
      <c r="B262" s="39"/>
      <c r="C262" s="38"/>
      <c r="D262" s="38" t="s">
        <v>17</v>
      </c>
      <c r="E262" s="39">
        <v>2022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</row>
    <row r="263" spans="2:19" x14ac:dyDescent="0.3">
      <c r="B263" s="39"/>
      <c r="C263" s="38"/>
      <c r="D263" s="38" t="s">
        <v>18</v>
      </c>
      <c r="E263" s="39">
        <v>2022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</row>
    <row r="264" spans="2:19" x14ac:dyDescent="0.3">
      <c r="B264" s="39"/>
      <c r="C264" s="38"/>
      <c r="D264" s="38" t="s">
        <v>19</v>
      </c>
      <c r="E264" s="39">
        <v>2022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</row>
    <row r="265" spans="2:19" x14ac:dyDescent="0.3">
      <c r="B265" s="39"/>
      <c r="C265" s="38"/>
      <c r="D265" s="38" t="s">
        <v>20</v>
      </c>
      <c r="E265" s="39">
        <v>2022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</row>
    <row r="266" spans="2:19" x14ac:dyDescent="0.3">
      <c r="B266" s="39"/>
      <c r="C266" s="38"/>
      <c r="D266" s="38" t="s">
        <v>21</v>
      </c>
      <c r="E266" s="39">
        <v>2022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</row>
    <row r="267" spans="2:19" x14ac:dyDescent="0.3">
      <c r="D267" s="38" t="s">
        <v>22</v>
      </c>
      <c r="E267" s="39">
        <v>2022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</row>
    <row r="268" spans="2:19" x14ac:dyDescent="0.3">
      <c r="B268" s="39">
        <v>302</v>
      </c>
      <c r="C268" s="38" t="s">
        <v>71</v>
      </c>
      <c r="D268" s="38" t="s">
        <v>22</v>
      </c>
      <c r="E268" s="39">
        <v>2021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8">
        <v>0</v>
      </c>
    </row>
    <row r="269" spans="2:19" x14ac:dyDescent="0.3">
      <c r="B269" s="39"/>
      <c r="C269" s="38"/>
      <c r="D269" s="38" t="s">
        <v>23</v>
      </c>
      <c r="E269" s="39">
        <v>2021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</row>
    <row r="270" spans="2:19" x14ac:dyDescent="0.3">
      <c r="B270" s="39"/>
      <c r="C270" s="38"/>
      <c r="D270" s="38" t="s">
        <v>24</v>
      </c>
      <c r="E270" s="39">
        <v>2021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</row>
    <row r="271" spans="2:19" x14ac:dyDescent="0.3">
      <c r="B271" s="39"/>
      <c r="C271" s="38"/>
      <c r="D271" s="38" t="s">
        <v>13</v>
      </c>
      <c r="E271" s="39">
        <v>2022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</row>
    <row r="272" spans="2:19" x14ac:dyDescent="0.3">
      <c r="B272" s="39"/>
      <c r="C272" s="38"/>
      <c r="D272" s="38" t="s">
        <v>14</v>
      </c>
      <c r="E272" s="39">
        <v>2022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</row>
    <row r="273" spans="2:19" x14ac:dyDescent="0.3">
      <c r="B273" s="39"/>
      <c r="C273" s="38"/>
      <c r="D273" s="38" t="s">
        <v>15</v>
      </c>
      <c r="E273" s="39">
        <v>2022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</row>
    <row r="274" spans="2:19" x14ac:dyDescent="0.3">
      <c r="B274" s="39"/>
      <c r="C274" s="38"/>
      <c r="D274" s="38" t="s">
        <v>16</v>
      </c>
      <c r="E274" s="39">
        <v>2022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</row>
    <row r="275" spans="2:19" x14ac:dyDescent="0.3">
      <c r="B275" s="39"/>
      <c r="C275" s="38"/>
      <c r="D275" s="38" t="s">
        <v>17</v>
      </c>
      <c r="E275" s="39">
        <v>2022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8">
        <v>0</v>
      </c>
    </row>
    <row r="276" spans="2:19" x14ac:dyDescent="0.3">
      <c r="B276" s="39"/>
      <c r="C276" s="38"/>
      <c r="D276" s="38" t="s">
        <v>18</v>
      </c>
      <c r="E276" s="39">
        <v>2022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</row>
    <row r="277" spans="2:19" x14ac:dyDescent="0.3">
      <c r="B277" s="39"/>
      <c r="C277" s="38"/>
      <c r="D277" s="38" t="s">
        <v>19</v>
      </c>
      <c r="E277" s="39">
        <v>2022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</row>
    <row r="278" spans="2:19" x14ac:dyDescent="0.3">
      <c r="B278" s="39"/>
      <c r="C278" s="38"/>
      <c r="D278" s="38" t="s">
        <v>20</v>
      </c>
      <c r="E278" s="39">
        <v>2022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</row>
    <row r="279" spans="2:19" x14ac:dyDescent="0.3">
      <c r="B279" s="39"/>
      <c r="C279" s="38"/>
      <c r="D279" s="38" t="s">
        <v>21</v>
      </c>
      <c r="E279" s="39">
        <v>2022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</row>
    <row r="280" spans="2:19" x14ac:dyDescent="0.3">
      <c r="B280" s="39"/>
      <c r="C280" s="38"/>
      <c r="D280" s="38" t="s">
        <v>22</v>
      </c>
      <c r="E280" s="39">
        <v>2022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</row>
    <row r="281" spans="2:19" x14ac:dyDescent="0.3">
      <c r="B281" s="39">
        <v>303</v>
      </c>
      <c r="C281" s="38" t="s">
        <v>70</v>
      </c>
      <c r="D281" s="38" t="s">
        <v>22</v>
      </c>
      <c r="E281" s="39">
        <v>2021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</row>
    <row r="282" spans="2:19" x14ac:dyDescent="0.3">
      <c r="B282" s="39"/>
      <c r="C282" s="38"/>
      <c r="D282" s="38" t="s">
        <v>23</v>
      </c>
      <c r="E282" s="39">
        <v>2021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</row>
    <row r="283" spans="2:19" x14ac:dyDescent="0.3">
      <c r="B283" s="39"/>
      <c r="C283" s="38"/>
      <c r="D283" s="38" t="s">
        <v>24</v>
      </c>
      <c r="E283" s="39">
        <v>2021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</row>
    <row r="284" spans="2:19" x14ac:dyDescent="0.3">
      <c r="B284" s="39"/>
      <c r="C284" s="38"/>
      <c r="D284" s="38" t="s">
        <v>13</v>
      </c>
      <c r="E284" s="39">
        <v>2022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</row>
    <row r="285" spans="2:19" x14ac:dyDescent="0.3">
      <c r="B285" s="39"/>
      <c r="C285" s="38"/>
      <c r="D285" s="38" t="s">
        <v>14</v>
      </c>
      <c r="E285" s="39">
        <v>2022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</row>
    <row r="286" spans="2:19" x14ac:dyDescent="0.3">
      <c r="B286" s="39"/>
      <c r="C286" s="38"/>
      <c r="D286" s="38" t="s">
        <v>15</v>
      </c>
      <c r="E286" s="39">
        <v>2022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</row>
    <row r="287" spans="2:19" x14ac:dyDescent="0.3">
      <c r="B287" s="39"/>
      <c r="C287" s="38"/>
      <c r="D287" s="38" t="s">
        <v>16</v>
      </c>
      <c r="E287" s="39">
        <v>2022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</row>
    <row r="288" spans="2:19" x14ac:dyDescent="0.3">
      <c r="B288" s="39"/>
      <c r="C288" s="38"/>
      <c r="D288" s="38" t="s">
        <v>17</v>
      </c>
      <c r="E288" s="39">
        <v>2022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</row>
    <row r="289" spans="2:19" x14ac:dyDescent="0.3">
      <c r="B289" s="39"/>
      <c r="C289" s="38"/>
      <c r="D289" s="38" t="s">
        <v>18</v>
      </c>
      <c r="E289" s="39">
        <v>2022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</row>
    <row r="290" spans="2:19" x14ac:dyDescent="0.3">
      <c r="B290" s="39"/>
      <c r="C290" s="38"/>
      <c r="D290" s="38" t="s">
        <v>19</v>
      </c>
      <c r="E290" s="39">
        <v>2022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0</v>
      </c>
    </row>
    <row r="291" spans="2:19" x14ac:dyDescent="0.3">
      <c r="B291" s="39"/>
      <c r="C291" s="38"/>
      <c r="D291" s="38" t="s">
        <v>20</v>
      </c>
      <c r="E291" s="39">
        <v>2022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</row>
    <row r="292" spans="2:19" x14ac:dyDescent="0.3">
      <c r="B292" s="39"/>
      <c r="C292" s="38"/>
      <c r="D292" s="38" t="s">
        <v>21</v>
      </c>
      <c r="E292" s="39">
        <v>2022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</row>
    <row r="293" spans="2:19" x14ac:dyDescent="0.3">
      <c r="B293" s="39"/>
      <c r="C293" s="38"/>
      <c r="D293" s="38" t="s">
        <v>22</v>
      </c>
      <c r="E293" s="39">
        <v>2022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</row>
    <row r="294" spans="2:19" ht="28.8" x14ac:dyDescent="0.3">
      <c r="B294" s="39">
        <v>304</v>
      </c>
      <c r="C294" s="41" t="s">
        <v>69</v>
      </c>
      <c r="D294" s="38" t="s">
        <v>22</v>
      </c>
      <c r="E294" s="39">
        <v>2021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</row>
    <row r="295" spans="2:19" x14ac:dyDescent="0.3">
      <c r="B295" s="39"/>
      <c r="C295" s="41"/>
      <c r="D295" s="38" t="s">
        <v>23</v>
      </c>
      <c r="E295" s="39">
        <v>2021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</row>
    <row r="296" spans="2:19" x14ac:dyDescent="0.3">
      <c r="B296" s="39"/>
      <c r="C296" s="41"/>
      <c r="D296" s="38" t="s">
        <v>24</v>
      </c>
      <c r="E296" s="39">
        <v>2021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</row>
    <row r="297" spans="2:19" x14ac:dyDescent="0.3">
      <c r="B297" s="39"/>
      <c r="C297" s="41"/>
      <c r="D297" s="38" t="s">
        <v>13</v>
      </c>
      <c r="E297" s="39">
        <v>2022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</row>
    <row r="298" spans="2:19" x14ac:dyDescent="0.3">
      <c r="B298" s="39"/>
      <c r="C298" s="41"/>
      <c r="D298" s="38" t="s">
        <v>14</v>
      </c>
      <c r="E298" s="39">
        <v>2022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</row>
    <row r="299" spans="2:19" x14ac:dyDescent="0.3">
      <c r="B299" s="39"/>
      <c r="C299" s="41"/>
      <c r="D299" s="38" t="s">
        <v>15</v>
      </c>
      <c r="E299" s="39">
        <v>2022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</row>
    <row r="300" spans="2:19" x14ac:dyDescent="0.3">
      <c r="B300" s="39"/>
      <c r="C300" s="41"/>
      <c r="D300" s="38" t="s">
        <v>16</v>
      </c>
      <c r="E300" s="39">
        <v>2022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</row>
    <row r="301" spans="2:19" x14ac:dyDescent="0.3">
      <c r="B301" s="39"/>
      <c r="C301" s="41"/>
      <c r="D301" s="38" t="s">
        <v>17</v>
      </c>
      <c r="E301" s="39">
        <v>2022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</row>
    <row r="302" spans="2:19" x14ac:dyDescent="0.3">
      <c r="B302" s="39"/>
      <c r="C302" s="41"/>
      <c r="D302" s="38" t="s">
        <v>18</v>
      </c>
      <c r="E302" s="39">
        <v>2022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</row>
    <row r="303" spans="2:19" x14ac:dyDescent="0.3">
      <c r="B303" s="39"/>
      <c r="C303" s="41"/>
      <c r="D303" s="38" t="s">
        <v>19</v>
      </c>
      <c r="E303" s="39">
        <v>2022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</row>
    <row r="304" spans="2:19" x14ac:dyDescent="0.3">
      <c r="B304" s="39"/>
      <c r="C304" s="41"/>
      <c r="D304" s="38" t="s">
        <v>20</v>
      </c>
      <c r="E304" s="39">
        <v>2022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</row>
    <row r="305" spans="2:19" x14ac:dyDescent="0.3">
      <c r="B305" s="39"/>
      <c r="C305" s="41"/>
      <c r="D305" s="38" t="s">
        <v>21</v>
      </c>
      <c r="E305" s="39">
        <v>2022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</row>
    <row r="306" spans="2:19" x14ac:dyDescent="0.3">
      <c r="B306" s="39"/>
      <c r="C306" s="41"/>
      <c r="D306" s="38" t="s">
        <v>22</v>
      </c>
      <c r="E306" s="39">
        <v>2022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</row>
    <row r="307" spans="2:19" x14ac:dyDescent="0.3">
      <c r="B307" s="39">
        <v>305</v>
      </c>
      <c r="C307" s="38" t="s">
        <v>68</v>
      </c>
      <c r="D307" s="38" t="s">
        <v>22</v>
      </c>
      <c r="E307" s="39">
        <v>2021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</row>
    <row r="308" spans="2:19" x14ac:dyDescent="0.3">
      <c r="B308" s="39"/>
      <c r="C308" s="38"/>
      <c r="D308" s="38" t="s">
        <v>23</v>
      </c>
      <c r="E308" s="39">
        <v>2021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</row>
    <row r="309" spans="2:19" x14ac:dyDescent="0.3">
      <c r="B309" s="39"/>
      <c r="C309" s="38"/>
      <c r="D309" s="38" t="s">
        <v>24</v>
      </c>
      <c r="E309" s="39">
        <v>2021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</row>
    <row r="310" spans="2:19" x14ac:dyDescent="0.3">
      <c r="B310" s="39"/>
      <c r="C310" s="38"/>
      <c r="D310" s="38" t="s">
        <v>13</v>
      </c>
      <c r="E310" s="39">
        <v>2022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</row>
    <row r="311" spans="2:19" x14ac:dyDescent="0.3">
      <c r="B311" s="39"/>
      <c r="C311" s="38"/>
      <c r="D311" s="38" t="s">
        <v>14</v>
      </c>
      <c r="E311" s="39">
        <v>2022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</row>
    <row r="312" spans="2:19" x14ac:dyDescent="0.3">
      <c r="B312" s="39"/>
      <c r="C312" s="38"/>
      <c r="D312" s="38" t="s">
        <v>15</v>
      </c>
      <c r="E312" s="39">
        <v>2022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</row>
    <row r="313" spans="2:19" x14ac:dyDescent="0.3">
      <c r="B313" s="39"/>
      <c r="C313" s="38"/>
      <c r="D313" s="38" t="s">
        <v>16</v>
      </c>
      <c r="E313" s="39">
        <v>2022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</row>
    <row r="314" spans="2:19" x14ac:dyDescent="0.3">
      <c r="B314" s="39"/>
      <c r="C314" s="38"/>
      <c r="D314" s="38" t="s">
        <v>17</v>
      </c>
      <c r="E314" s="39">
        <v>2022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</row>
    <row r="315" spans="2:19" x14ac:dyDescent="0.3">
      <c r="B315" s="39"/>
      <c r="C315" s="38"/>
      <c r="D315" s="38" t="s">
        <v>18</v>
      </c>
      <c r="E315" s="39">
        <v>2022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</row>
    <row r="316" spans="2:19" x14ac:dyDescent="0.3">
      <c r="B316" s="39"/>
      <c r="C316" s="38"/>
      <c r="D316" s="38" t="s">
        <v>19</v>
      </c>
      <c r="E316" s="39">
        <v>2022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</row>
    <row r="317" spans="2:19" x14ac:dyDescent="0.3">
      <c r="B317" s="39"/>
      <c r="C317" s="38"/>
      <c r="D317" s="38" t="s">
        <v>20</v>
      </c>
      <c r="E317" s="39">
        <v>2022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</row>
    <row r="318" spans="2:19" x14ac:dyDescent="0.3">
      <c r="B318" s="39"/>
      <c r="C318" s="38"/>
      <c r="D318" s="38" t="s">
        <v>21</v>
      </c>
      <c r="E318" s="39">
        <v>2022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8">
        <v>0</v>
      </c>
    </row>
    <row r="319" spans="2:19" x14ac:dyDescent="0.3">
      <c r="B319" s="39"/>
      <c r="C319" s="38"/>
      <c r="D319" s="38" t="s">
        <v>22</v>
      </c>
      <c r="E319" s="39">
        <v>2022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</row>
    <row r="320" spans="2:19" ht="43.2" x14ac:dyDescent="0.3">
      <c r="B320" s="41" t="s">
        <v>67</v>
      </c>
      <c r="C320" s="41" t="s">
        <v>66</v>
      </c>
      <c r="D320" s="38" t="s">
        <v>22</v>
      </c>
      <c r="E320" s="39">
        <v>2021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</row>
    <row r="321" spans="2:19" x14ac:dyDescent="0.3">
      <c r="B321" s="41"/>
      <c r="C321" s="41"/>
      <c r="D321" s="38" t="s">
        <v>23</v>
      </c>
      <c r="E321" s="39">
        <v>2021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</row>
    <row r="322" spans="2:19" x14ac:dyDescent="0.3">
      <c r="B322" s="41"/>
      <c r="C322" s="41"/>
      <c r="D322" s="38" t="s">
        <v>24</v>
      </c>
      <c r="E322" s="39">
        <v>2021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</row>
    <row r="323" spans="2:19" x14ac:dyDescent="0.3">
      <c r="B323" s="41"/>
      <c r="C323" s="41"/>
      <c r="D323" s="38" t="s">
        <v>13</v>
      </c>
      <c r="E323" s="39">
        <v>2022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</row>
    <row r="324" spans="2:19" x14ac:dyDescent="0.3">
      <c r="B324" s="41"/>
      <c r="C324" s="41"/>
      <c r="D324" s="38" t="s">
        <v>14</v>
      </c>
      <c r="E324" s="39">
        <v>2022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</row>
    <row r="325" spans="2:19" x14ac:dyDescent="0.3">
      <c r="B325" s="41"/>
      <c r="C325" s="41"/>
      <c r="D325" s="38" t="s">
        <v>15</v>
      </c>
      <c r="E325" s="39">
        <v>2022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</row>
    <row r="326" spans="2:19" x14ac:dyDescent="0.3">
      <c r="B326" s="41"/>
      <c r="C326" s="41"/>
      <c r="D326" s="38" t="s">
        <v>16</v>
      </c>
      <c r="E326" s="39">
        <v>2022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</row>
    <row r="327" spans="2:19" x14ac:dyDescent="0.3">
      <c r="B327" s="41"/>
      <c r="C327" s="41"/>
      <c r="D327" s="38" t="s">
        <v>17</v>
      </c>
      <c r="E327" s="39">
        <v>2022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</row>
    <row r="328" spans="2:19" x14ac:dyDescent="0.3">
      <c r="B328" s="41"/>
      <c r="C328" s="41"/>
      <c r="D328" s="38" t="s">
        <v>18</v>
      </c>
      <c r="E328" s="39">
        <v>2022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</row>
    <row r="329" spans="2:19" x14ac:dyDescent="0.3">
      <c r="B329" s="41"/>
      <c r="C329" s="41"/>
      <c r="D329" s="38" t="s">
        <v>19</v>
      </c>
      <c r="E329" s="39">
        <v>2022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</row>
    <row r="330" spans="2:19" x14ac:dyDescent="0.3">
      <c r="B330" s="41"/>
      <c r="C330" s="41"/>
      <c r="D330" s="38" t="s">
        <v>20</v>
      </c>
      <c r="E330" s="39">
        <v>2022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8">
        <v>0</v>
      </c>
    </row>
    <row r="331" spans="2:19" x14ac:dyDescent="0.3">
      <c r="B331" s="41"/>
      <c r="C331" s="41"/>
      <c r="D331" s="38" t="s">
        <v>21</v>
      </c>
      <c r="E331" s="39">
        <v>2022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</row>
    <row r="332" spans="2:19" x14ac:dyDescent="0.3">
      <c r="B332" s="41"/>
      <c r="C332" s="41"/>
      <c r="D332" s="38" t="s">
        <v>22</v>
      </c>
      <c r="E332" s="39">
        <v>2022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0</v>
      </c>
    </row>
    <row r="333" spans="2:19" x14ac:dyDescent="0.3">
      <c r="B333" s="38" t="s">
        <v>65</v>
      </c>
      <c r="C333" s="38" t="s">
        <v>64</v>
      </c>
      <c r="D333" s="38" t="s">
        <v>22</v>
      </c>
      <c r="E333" s="39">
        <v>2021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</row>
    <row r="334" spans="2:19" x14ac:dyDescent="0.3">
      <c r="B334" s="38"/>
      <c r="C334" s="38"/>
      <c r="D334" s="38" t="s">
        <v>23</v>
      </c>
      <c r="E334" s="39">
        <v>2021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</row>
    <row r="335" spans="2:19" x14ac:dyDescent="0.3">
      <c r="B335" s="38"/>
      <c r="C335" s="38"/>
      <c r="D335" s="38" t="s">
        <v>24</v>
      </c>
      <c r="E335" s="39">
        <v>2021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</row>
    <row r="336" spans="2:19" x14ac:dyDescent="0.3">
      <c r="B336" s="38"/>
      <c r="C336" s="38"/>
      <c r="D336" s="38" t="s">
        <v>13</v>
      </c>
      <c r="E336" s="39">
        <v>2022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</row>
    <row r="337" spans="2:19" x14ac:dyDescent="0.3">
      <c r="B337" s="38"/>
      <c r="C337" s="38"/>
      <c r="D337" s="38" t="s">
        <v>14</v>
      </c>
      <c r="E337" s="39">
        <v>2022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</row>
    <row r="338" spans="2:19" x14ac:dyDescent="0.3">
      <c r="B338" s="38"/>
      <c r="C338" s="38"/>
      <c r="D338" s="38" t="s">
        <v>15</v>
      </c>
      <c r="E338" s="39">
        <v>2022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8">
        <v>0</v>
      </c>
    </row>
    <row r="339" spans="2:19" x14ac:dyDescent="0.3">
      <c r="B339" s="38"/>
      <c r="C339" s="38"/>
      <c r="D339" s="38" t="s">
        <v>16</v>
      </c>
      <c r="E339" s="39">
        <v>2022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</row>
    <row r="340" spans="2:19" x14ac:dyDescent="0.3">
      <c r="B340" s="38"/>
      <c r="C340" s="38"/>
      <c r="D340" s="38" t="s">
        <v>17</v>
      </c>
      <c r="E340" s="39">
        <v>2022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0</v>
      </c>
    </row>
    <row r="341" spans="2:19" x14ac:dyDescent="0.3">
      <c r="B341" s="38"/>
      <c r="C341" s="38"/>
      <c r="D341" s="38" t="s">
        <v>18</v>
      </c>
      <c r="E341" s="39">
        <v>2022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</row>
    <row r="342" spans="2:19" x14ac:dyDescent="0.3">
      <c r="B342" s="38"/>
      <c r="C342" s="38"/>
      <c r="D342" s="38" t="s">
        <v>19</v>
      </c>
      <c r="E342" s="39">
        <v>2022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</row>
    <row r="343" spans="2:19" x14ac:dyDescent="0.3">
      <c r="B343" s="38"/>
      <c r="C343" s="38"/>
      <c r="D343" s="38" t="s">
        <v>20</v>
      </c>
      <c r="E343" s="39">
        <v>2022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</row>
    <row r="344" spans="2:19" x14ac:dyDescent="0.3">
      <c r="B344" s="38"/>
      <c r="C344" s="38"/>
      <c r="D344" s="38" t="s">
        <v>21</v>
      </c>
      <c r="E344" s="39">
        <v>2022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</row>
    <row r="345" spans="2:19" x14ac:dyDescent="0.3">
      <c r="B345" s="39"/>
      <c r="C345" s="38"/>
      <c r="D345" s="38" t="s">
        <v>22</v>
      </c>
      <c r="E345" s="39">
        <v>2022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</row>
    <row r="346" spans="2:19" x14ac:dyDescent="0.3">
      <c r="B346" s="39">
        <v>501</v>
      </c>
      <c r="C346" s="38" t="s">
        <v>63</v>
      </c>
      <c r="D346" s="38" t="s">
        <v>22</v>
      </c>
      <c r="E346" s="39">
        <v>2021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0.45007428571428576</v>
      </c>
      <c r="Q346" s="38">
        <v>0</v>
      </c>
      <c r="R346" s="38">
        <v>0</v>
      </c>
      <c r="S346" s="38">
        <v>11.251857142857142</v>
      </c>
    </row>
    <row r="347" spans="2:19" x14ac:dyDescent="0.3">
      <c r="B347" s="39"/>
      <c r="C347" s="38"/>
      <c r="D347" s="38" t="s">
        <v>23</v>
      </c>
      <c r="E347" s="39">
        <v>2021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0.45007428571428576</v>
      </c>
      <c r="Q347" s="38">
        <v>0</v>
      </c>
      <c r="R347" s="38">
        <v>0</v>
      </c>
      <c r="S347" s="38">
        <v>11.251857142857142</v>
      </c>
    </row>
    <row r="348" spans="2:19" x14ac:dyDescent="0.3">
      <c r="B348" s="39"/>
      <c r="C348" s="38"/>
      <c r="D348" s="38" t="s">
        <v>24</v>
      </c>
      <c r="E348" s="39">
        <v>2021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0.45007428571428576</v>
      </c>
      <c r="Q348" s="38">
        <v>0</v>
      </c>
      <c r="R348" s="38">
        <v>0</v>
      </c>
      <c r="S348" s="38">
        <v>11.251857142857142</v>
      </c>
    </row>
    <row r="349" spans="2:19" x14ac:dyDescent="0.3">
      <c r="B349" s="39"/>
      <c r="C349" s="38"/>
      <c r="D349" s="38" t="s">
        <v>13</v>
      </c>
      <c r="E349" s="39">
        <v>2022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0.956409065</v>
      </c>
      <c r="Q349" s="38">
        <v>0</v>
      </c>
      <c r="R349" s="38">
        <v>0</v>
      </c>
      <c r="S349" s="38">
        <v>23.910226625000004</v>
      </c>
    </row>
    <row r="350" spans="2:19" x14ac:dyDescent="0.3">
      <c r="B350" s="39"/>
      <c r="C350" s="38"/>
      <c r="D350" s="38" t="s">
        <v>14</v>
      </c>
      <c r="E350" s="39">
        <v>2022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0.86385334999999996</v>
      </c>
      <c r="Q350" s="38">
        <v>0</v>
      </c>
      <c r="R350" s="38">
        <v>0</v>
      </c>
      <c r="S350" s="38">
        <v>21.596333749999999</v>
      </c>
    </row>
    <row r="351" spans="2:19" x14ac:dyDescent="0.3">
      <c r="B351" s="39"/>
      <c r="C351" s="38"/>
      <c r="D351" s="38" t="s">
        <v>15</v>
      </c>
      <c r="E351" s="39">
        <v>2022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0.956409065</v>
      </c>
      <c r="Q351" s="38">
        <v>0</v>
      </c>
      <c r="R351" s="38">
        <v>0</v>
      </c>
      <c r="S351" s="38">
        <v>23.910226625000004</v>
      </c>
    </row>
    <row r="352" spans="2:19" x14ac:dyDescent="0.3">
      <c r="B352" s="39"/>
      <c r="C352" s="38"/>
      <c r="D352" s="38" t="s">
        <v>16</v>
      </c>
      <c r="E352" s="39">
        <v>2022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0.88650180000000001</v>
      </c>
      <c r="Q352" s="38">
        <v>0</v>
      </c>
      <c r="R352" s="38">
        <v>0</v>
      </c>
      <c r="S352" s="38">
        <v>22.162544999999998</v>
      </c>
    </row>
    <row r="353" spans="2:19" x14ac:dyDescent="0.3">
      <c r="B353" s="39"/>
      <c r="C353" s="38"/>
      <c r="D353" s="38" t="s">
        <v>17</v>
      </c>
      <c r="E353" s="39">
        <v>2022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0.91605186000000005</v>
      </c>
      <c r="Q353" s="38">
        <v>0</v>
      </c>
      <c r="R353" s="38">
        <v>0</v>
      </c>
      <c r="S353" s="38">
        <v>22.901296500000001</v>
      </c>
    </row>
    <row r="354" spans="2:19" x14ac:dyDescent="0.3">
      <c r="B354" s="39"/>
      <c r="C354" s="38"/>
      <c r="D354" s="38" t="s">
        <v>18</v>
      </c>
      <c r="E354" s="39">
        <v>2022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0.88650180000000001</v>
      </c>
      <c r="Q354" s="38">
        <v>0</v>
      </c>
      <c r="R354" s="38">
        <v>0</v>
      </c>
      <c r="S354" s="38">
        <v>22.162544999999998</v>
      </c>
    </row>
    <row r="355" spans="2:19" x14ac:dyDescent="0.3">
      <c r="B355" s="39"/>
      <c r="C355" s="38"/>
      <c r="D355" s="38" t="s">
        <v>19</v>
      </c>
      <c r="E355" s="39">
        <v>2022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0.88314310070685409</v>
      </c>
      <c r="Q355" s="38">
        <v>0</v>
      </c>
      <c r="R355" s="38">
        <v>0</v>
      </c>
      <c r="S355" s="38">
        <v>22.078577517671352</v>
      </c>
    </row>
    <row r="356" spans="2:19" x14ac:dyDescent="0.3">
      <c r="B356" s="39"/>
      <c r="C356" s="38"/>
      <c r="D356" s="38" t="s">
        <v>20</v>
      </c>
      <c r="E356" s="39">
        <v>2022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0.88314310070685409</v>
      </c>
      <c r="Q356" s="38">
        <v>0</v>
      </c>
      <c r="R356" s="38">
        <v>0</v>
      </c>
      <c r="S356" s="38">
        <v>22.078577517671352</v>
      </c>
    </row>
    <row r="357" spans="2:19" x14ac:dyDescent="0.3">
      <c r="B357" s="39"/>
      <c r="C357" s="38"/>
      <c r="D357" s="38" t="s">
        <v>21</v>
      </c>
      <c r="E357" s="39">
        <v>2022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13.5650667479149</v>
      </c>
      <c r="O357" s="38">
        <v>0</v>
      </c>
      <c r="P357" s="38">
        <v>1.3862334895463941</v>
      </c>
      <c r="Q357" s="38">
        <v>0</v>
      </c>
      <c r="R357" s="38">
        <v>1.94203758420329</v>
      </c>
      <c r="S357" s="38">
        <v>34.655837238659828</v>
      </c>
    </row>
    <row r="358" spans="2:19" x14ac:dyDescent="0.3">
      <c r="B358" s="39"/>
      <c r="C358" s="38"/>
      <c r="D358" s="38" t="s">
        <v>22</v>
      </c>
      <c r="E358" s="39">
        <v>2022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13.5650667479149</v>
      </c>
      <c r="O358" s="38">
        <v>0</v>
      </c>
      <c r="P358" s="38">
        <v>1.3862334895463941</v>
      </c>
      <c r="Q358" s="38">
        <v>0</v>
      </c>
      <c r="R358" s="38">
        <v>1.94203758420329</v>
      </c>
      <c r="S358" s="38">
        <v>34.655837238659828</v>
      </c>
    </row>
    <row r="359" spans="2:19" x14ac:dyDescent="0.3">
      <c r="B359" s="39">
        <v>502</v>
      </c>
      <c r="C359" s="38" t="s">
        <v>62</v>
      </c>
      <c r="D359" s="38" t="s">
        <v>22</v>
      </c>
      <c r="E359" s="39">
        <v>2021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</row>
    <row r="360" spans="2:19" x14ac:dyDescent="0.3">
      <c r="B360" s="39"/>
      <c r="C360" s="38"/>
      <c r="D360" s="38" t="s">
        <v>23</v>
      </c>
      <c r="E360" s="39">
        <v>2021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</row>
    <row r="361" spans="2:19" x14ac:dyDescent="0.3">
      <c r="B361" s="39"/>
      <c r="C361" s="38"/>
      <c r="D361" s="38" t="s">
        <v>24</v>
      </c>
      <c r="E361" s="39">
        <v>2021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0</v>
      </c>
    </row>
    <row r="362" spans="2:19" x14ac:dyDescent="0.3">
      <c r="B362" s="39"/>
      <c r="C362" s="38"/>
      <c r="D362" s="38" t="s">
        <v>13</v>
      </c>
      <c r="E362" s="39">
        <v>2022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</row>
    <row r="363" spans="2:19" x14ac:dyDescent="0.3">
      <c r="B363" s="39"/>
      <c r="C363" s="38"/>
      <c r="D363" s="38" t="s">
        <v>14</v>
      </c>
      <c r="E363" s="39">
        <v>2022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8">
        <v>0</v>
      </c>
    </row>
    <row r="364" spans="2:19" x14ac:dyDescent="0.3">
      <c r="B364" s="39"/>
      <c r="C364" s="38"/>
      <c r="D364" s="38" t="s">
        <v>15</v>
      </c>
      <c r="E364" s="39">
        <v>2022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</row>
    <row r="365" spans="2:19" x14ac:dyDescent="0.3">
      <c r="B365" s="39"/>
      <c r="C365" s="38"/>
      <c r="D365" s="38" t="s">
        <v>16</v>
      </c>
      <c r="E365" s="39">
        <v>2022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</row>
    <row r="366" spans="2:19" x14ac:dyDescent="0.3">
      <c r="B366" s="39"/>
      <c r="C366" s="38"/>
      <c r="D366" s="38" t="s">
        <v>17</v>
      </c>
      <c r="E366" s="39">
        <v>2022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</row>
    <row r="367" spans="2:19" x14ac:dyDescent="0.3">
      <c r="B367" s="39"/>
      <c r="C367" s="38"/>
      <c r="D367" s="38" t="s">
        <v>18</v>
      </c>
      <c r="E367" s="39">
        <v>2022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</row>
    <row r="368" spans="2:19" x14ac:dyDescent="0.3">
      <c r="B368" s="39"/>
      <c r="C368" s="38"/>
      <c r="D368" s="38" t="s">
        <v>19</v>
      </c>
      <c r="E368" s="39">
        <v>2022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8">
        <v>0</v>
      </c>
    </row>
    <row r="369" spans="2:19" x14ac:dyDescent="0.3">
      <c r="C369" s="38"/>
      <c r="D369" s="38" t="s">
        <v>20</v>
      </c>
      <c r="E369" s="39">
        <v>2022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</row>
    <row r="370" spans="2:19" x14ac:dyDescent="0.3">
      <c r="D370" s="38" t="s">
        <v>21</v>
      </c>
      <c r="E370" s="39">
        <v>2022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</row>
    <row r="371" spans="2:19" x14ac:dyDescent="0.3">
      <c r="D371" s="38" t="s">
        <v>22</v>
      </c>
      <c r="E371" s="39">
        <v>2022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0</v>
      </c>
    </row>
    <row r="372" spans="2:19" x14ac:dyDescent="0.3">
      <c r="B372" s="39">
        <v>503</v>
      </c>
      <c r="C372" s="38" t="s">
        <v>61</v>
      </c>
      <c r="D372" s="38" t="s">
        <v>22</v>
      </c>
      <c r="E372" s="39">
        <v>2021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</row>
    <row r="373" spans="2:19" x14ac:dyDescent="0.3">
      <c r="B373" s="39"/>
      <c r="C373" s="38"/>
      <c r="D373" s="38" t="s">
        <v>23</v>
      </c>
      <c r="E373" s="39">
        <v>2021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</row>
    <row r="374" spans="2:19" x14ac:dyDescent="0.3">
      <c r="D374" s="38" t="s">
        <v>24</v>
      </c>
      <c r="E374" s="39">
        <v>2021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</row>
    <row r="375" spans="2:19" x14ac:dyDescent="0.3">
      <c r="D375" s="38" t="s">
        <v>13</v>
      </c>
      <c r="E375" s="39">
        <v>2022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</row>
    <row r="376" spans="2:19" x14ac:dyDescent="0.3">
      <c r="D376" s="38" t="s">
        <v>14</v>
      </c>
      <c r="E376" s="39">
        <v>2022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</row>
    <row r="377" spans="2:19" x14ac:dyDescent="0.3">
      <c r="D377" s="38" t="s">
        <v>15</v>
      </c>
      <c r="E377" s="39">
        <v>2022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8">
        <v>0</v>
      </c>
    </row>
    <row r="378" spans="2:19" x14ac:dyDescent="0.3">
      <c r="D378" s="38" t="s">
        <v>16</v>
      </c>
      <c r="E378" s="39">
        <v>2022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8">
        <v>0</v>
      </c>
    </row>
    <row r="379" spans="2:19" x14ac:dyDescent="0.3">
      <c r="D379" s="38" t="s">
        <v>17</v>
      </c>
      <c r="E379" s="39">
        <v>2022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0</v>
      </c>
    </row>
    <row r="380" spans="2:19" x14ac:dyDescent="0.3">
      <c r="D380" s="38" t="s">
        <v>18</v>
      </c>
      <c r="E380" s="39">
        <v>2022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</row>
    <row r="381" spans="2:19" x14ac:dyDescent="0.3">
      <c r="D381" s="38" t="s">
        <v>19</v>
      </c>
      <c r="E381" s="39">
        <v>2022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</row>
    <row r="382" spans="2:19" x14ac:dyDescent="0.3">
      <c r="D382" s="38" t="s">
        <v>20</v>
      </c>
      <c r="E382" s="39">
        <v>2022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</row>
    <row r="383" spans="2:19" x14ac:dyDescent="0.3">
      <c r="D383" s="38" t="s">
        <v>21</v>
      </c>
      <c r="E383" s="39">
        <v>2022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</row>
    <row r="384" spans="2:19" x14ac:dyDescent="0.3">
      <c r="D384" s="38" t="s">
        <v>22</v>
      </c>
      <c r="E384" s="39">
        <v>2022</v>
      </c>
      <c r="F384" s="38">
        <v>0</v>
      </c>
      <c r="G384" s="38">
        <v>0</v>
      </c>
      <c r="H384" s="38">
        <v>0</v>
      </c>
      <c r="I384" s="38">
        <v>0</v>
      </c>
      <c r="J384" s="38">
        <v>1.2180000000000001E-4</v>
      </c>
      <c r="K384" s="38">
        <v>2.44E-5</v>
      </c>
      <c r="L384" s="38">
        <v>6.0000000000000002E-6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</row>
    <row r="385" spans="2:19" x14ac:dyDescent="0.3">
      <c r="B385" s="40" t="s">
        <v>60</v>
      </c>
      <c r="C385" s="2" t="s">
        <v>59</v>
      </c>
      <c r="D385" s="38" t="s">
        <v>22</v>
      </c>
      <c r="E385" s="39">
        <v>2021</v>
      </c>
      <c r="F385" s="38">
        <v>7.1109999999999993E-2</v>
      </c>
      <c r="G385" s="38">
        <v>5.0000000000000004E-6</v>
      </c>
      <c r="H385" s="38">
        <v>0</v>
      </c>
      <c r="I385" s="38">
        <v>7.0099999999999996E-2</v>
      </c>
      <c r="J385" s="38">
        <v>1.1224999999999999E-2</v>
      </c>
      <c r="K385" s="38">
        <v>1.1224999999999999E-2</v>
      </c>
      <c r="L385" s="38">
        <v>1.1224999999999999E-2</v>
      </c>
      <c r="M385" s="38">
        <v>7.0000000000000007E-5</v>
      </c>
      <c r="N385" s="38">
        <v>8.9800000000000001E-3</v>
      </c>
      <c r="O385" s="38">
        <v>256.10892000000001</v>
      </c>
      <c r="P385" s="38">
        <v>4.9500000000000004E-3</v>
      </c>
      <c r="Q385" s="38">
        <v>4.95E-4</v>
      </c>
      <c r="R385" s="38">
        <v>0</v>
      </c>
      <c r="S385" s="38">
        <v>256.38019000000003</v>
      </c>
    </row>
    <row r="386" spans="2:19" x14ac:dyDescent="0.3">
      <c r="D386" s="38" t="s">
        <v>23</v>
      </c>
      <c r="E386" s="39">
        <v>2021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8">
        <v>0</v>
      </c>
    </row>
    <row r="387" spans="2:19" x14ac:dyDescent="0.3">
      <c r="D387" s="38" t="s">
        <v>24</v>
      </c>
      <c r="E387" s="39">
        <v>2021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</row>
    <row r="388" spans="2:19" x14ac:dyDescent="0.3">
      <c r="D388" s="38" t="s">
        <v>13</v>
      </c>
      <c r="E388" s="39">
        <v>2022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</row>
    <row r="389" spans="2:19" x14ac:dyDescent="0.3">
      <c r="D389" s="38" t="s">
        <v>14</v>
      </c>
      <c r="E389" s="39">
        <v>2022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0</v>
      </c>
      <c r="S389" s="38">
        <v>0</v>
      </c>
    </row>
    <row r="390" spans="2:19" x14ac:dyDescent="0.3">
      <c r="D390" s="38" t="s">
        <v>15</v>
      </c>
      <c r="E390" s="39">
        <v>2022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</row>
    <row r="391" spans="2:19" x14ac:dyDescent="0.3">
      <c r="D391" s="38" t="s">
        <v>16</v>
      </c>
      <c r="E391" s="39">
        <v>2022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</row>
    <row r="392" spans="2:19" x14ac:dyDescent="0.3">
      <c r="D392" s="38" t="s">
        <v>17</v>
      </c>
      <c r="E392" s="39">
        <v>2022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0</v>
      </c>
    </row>
    <row r="393" spans="2:19" x14ac:dyDescent="0.3">
      <c r="D393" s="38" t="s">
        <v>18</v>
      </c>
      <c r="E393" s="39">
        <v>2022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</row>
    <row r="394" spans="2:19" x14ac:dyDescent="0.3">
      <c r="D394" s="38" t="s">
        <v>19</v>
      </c>
      <c r="E394" s="39">
        <v>2022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</row>
    <row r="395" spans="2:19" x14ac:dyDescent="0.3">
      <c r="D395" s="38" t="s">
        <v>20</v>
      </c>
      <c r="E395" s="39">
        <v>2022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</row>
    <row r="396" spans="2:19" x14ac:dyDescent="0.3">
      <c r="D396" s="38" t="s">
        <v>21</v>
      </c>
      <c r="E396" s="39">
        <v>2022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</row>
    <row r="397" spans="2:19" x14ac:dyDescent="0.3">
      <c r="D397" s="38" t="s">
        <v>22</v>
      </c>
      <c r="E397" s="39">
        <v>2022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</row>
    <row r="398" spans="2:19" x14ac:dyDescent="0.3">
      <c r="B398" s="2" t="s">
        <v>58</v>
      </c>
      <c r="C398" s="2" t="s">
        <v>57</v>
      </c>
      <c r="D398" s="38" t="s">
        <v>22</v>
      </c>
      <c r="E398" s="39">
        <v>2021</v>
      </c>
      <c r="F398" s="2">
        <v>1.6443854088522135E-2</v>
      </c>
      <c r="G398" s="2">
        <v>1.3303941908713689E-7</v>
      </c>
      <c r="H398" s="2">
        <v>0</v>
      </c>
      <c r="I398" s="2">
        <v>4.8488628880010536E-2</v>
      </c>
      <c r="J398" s="2">
        <v>9.9492546451416374E-3</v>
      </c>
      <c r="K398" s="2">
        <v>9.9492546451416374E-3</v>
      </c>
      <c r="L398" s="2">
        <v>9.9492546451416374E-3</v>
      </c>
      <c r="M398" s="2">
        <v>1.8626117372716677E-6</v>
      </c>
      <c r="N398" s="2">
        <v>5.9018754997144495E-4</v>
      </c>
      <c r="O398" s="2">
        <v>76.277852903400131</v>
      </c>
      <c r="P398" s="2">
        <v>6.6478756476683943E-4</v>
      </c>
      <c r="Q398" s="2">
        <v>1.5383287292817678E-4</v>
      </c>
      <c r="R398" s="38">
        <v>0</v>
      </c>
      <c r="S398" s="2">
        <v>76.338291950190794</v>
      </c>
    </row>
    <row r="399" spans="2:19" x14ac:dyDescent="0.3">
      <c r="D399" s="38" t="s">
        <v>23</v>
      </c>
      <c r="E399" s="39">
        <v>2021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38">
        <v>0</v>
      </c>
      <c r="S399" s="2">
        <v>0</v>
      </c>
    </row>
    <row r="400" spans="2:19" x14ac:dyDescent="0.3">
      <c r="D400" s="38" t="s">
        <v>24</v>
      </c>
      <c r="E400" s="39">
        <v>2021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38">
        <v>0</v>
      </c>
      <c r="S400" s="2">
        <v>0</v>
      </c>
    </row>
    <row r="401" spans="2:19" x14ac:dyDescent="0.3">
      <c r="D401" s="38" t="s">
        <v>13</v>
      </c>
      <c r="E401" s="39">
        <v>2022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38">
        <v>0</v>
      </c>
      <c r="S401" s="2">
        <v>0</v>
      </c>
    </row>
    <row r="402" spans="2:19" x14ac:dyDescent="0.3">
      <c r="D402" s="38" t="s">
        <v>14</v>
      </c>
      <c r="E402" s="39">
        <v>2022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38">
        <v>0</v>
      </c>
      <c r="S402" s="2">
        <v>0</v>
      </c>
    </row>
    <row r="403" spans="2:19" x14ac:dyDescent="0.3">
      <c r="D403" s="38" t="s">
        <v>15</v>
      </c>
      <c r="E403" s="39">
        <v>2022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38">
        <v>0</v>
      </c>
      <c r="S403" s="2">
        <v>0</v>
      </c>
    </row>
    <row r="404" spans="2:19" x14ac:dyDescent="0.3">
      <c r="D404" s="38" t="s">
        <v>16</v>
      </c>
      <c r="E404" s="39">
        <v>2022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38">
        <v>0</v>
      </c>
      <c r="S404" s="2">
        <v>0</v>
      </c>
    </row>
    <row r="405" spans="2:19" x14ac:dyDescent="0.3">
      <c r="D405" s="38" t="s">
        <v>17</v>
      </c>
      <c r="E405" s="39">
        <v>2022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38">
        <v>0</v>
      </c>
      <c r="S405" s="2">
        <v>0</v>
      </c>
    </row>
    <row r="406" spans="2:19" x14ac:dyDescent="0.3">
      <c r="D406" s="38" t="s">
        <v>18</v>
      </c>
      <c r="E406" s="39">
        <v>2022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38">
        <v>0</v>
      </c>
      <c r="S406" s="2">
        <v>0</v>
      </c>
    </row>
    <row r="407" spans="2:19" x14ac:dyDescent="0.3">
      <c r="D407" s="38" t="s">
        <v>19</v>
      </c>
      <c r="E407" s="39">
        <v>2022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38">
        <v>0</v>
      </c>
      <c r="S407" s="2">
        <v>0</v>
      </c>
    </row>
    <row r="408" spans="2:19" x14ac:dyDescent="0.3">
      <c r="D408" s="38" t="s">
        <v>20</v>
      </c>
      <c r="E408" s="39">
        <v>2022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38">
        <v>0</v>
      </c>
      <c r="S408" s="2">
        <v>0</v>
      </c>
    </row>
    <row r="409" spans="2:19" x14ac:dyDescent="0.3">
      <c r="D409" s="38" t="s">
        <v>21</v>
      </c>
      <c r="E409" s="39">
        <v>2022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38">
        <v>0</v>
      </c>
      <c r="S409" s="2">
        <v>0</v>
      </c>
    </row>
    <row r="410" spans="2:19" x14ac:dyDescent="0.3">
      <c r="D410" s="38" t="s">
        <v>22</v>
      </c>
      <c r="E410" s="39">
        <v>2022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38">
        <v>0</v>
      </c>
      <c r="S410" s="2">
        <v>0</v>
      </c>
    </row>
    <row r="411" spans="2:19" x14ac:dyDescent="0.3">
      <c r="B411" s="1">
        <v>108</v>
      </c>
      <c r="C411" s="2" t="s">
        <v>56</v>
      </c>
      <c r="D411" s="38" t="s">
        <v>22</v>
      </c>
      <c r="E411" s="39">
        <v>2021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38">
        <v>0</v>
      </c>
      <c r="S411" s="2">
        <v>0</v>
      </c>
    </row>
    <row r="412" spans="2:19" x14ac:dyDescent="0.3">
      <c r="D412" s="38" t="s">
        <v>23</v>
      </c>
      <c r="E412" s="39">
        <v>2021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38">
        <v>0</v>
      </c>
      <c r="S412" s="2">
        <v>0</v>
      </c>
    </row>
    <row r="413" spans="2:19" x14ac:dyDescent="0.3">
      <c r="D413" s="38" t="s">
        <v>24</v>
      </c>
      <c r="E413" s="39">
        <v>2021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38">
        <v>0</v>
      </c>
      <c r="S413" s="2">
        <v>0</v>
      </c>
    </row>
    <row r="414" spans="2:19" x14ac:dyDescent="0.3">
      <c r="D414" s="38" t="s">
        <v>13</v>
      </c>
      <c r="E414" s="39">
        <v>2022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38">
        <v>0</v>
      </c>
      <c r="S414" s="2">
        <v>0</v>
      </c>
    </row>
    <row r="415" spans="2:19" x14ac:dyDescent="0.3">
      <c r="D415" s="38" t="s">
        <v>14</v>
      </c>
      <c r="E415" s="39">
        <v>2022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38">
        <v>0</v>
      </c>
      <c r="S415" s="2">
        <v>0</v>
      </c>
    </row>
    <row r="416" spans="2:19" x14ac:dyDescent="0.3">
      <c r="D416" s="38" t="s">
        <v>15</v>
      </c>
      <c r="E416" s="39">
        <v>2022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38">
        <v>0</v>
      </c>
      <c r="S416" s="2">
        <v>0</v>
      </c>
    </row>
    <row r="417" spans="2:19" x14ac:dyDescent="0.3">
      <c r="D417" s="38" t="s">
        <v>16</v>
      </c>
      <c r="E417" s="39">
        <v>2022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38">
        <v>0</v>
      </c>
      <c r="S417" s="2">
        <v>0</v>
      </c>
    </row>
    <row r="418" spans="2:19" x14ac:dyDescent="0.3">
      <c r="D418" s="38" t="s">
        <v>17</v>
      </c>
      <c r="E418" s="39">
        <v>2022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38">
        <v>0</v>
      </c>
      <c r="S418" s="2">
        <v>0</v>
      </c>
    </row>
    <row r="419" spans="2:19" x14ac:dyDescent="0.3">
      <c r="D419" s="38" t="s">
        <v>18</v>
      </c>
      <c r="E419" s="39">
        <v>2022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38">
        <v>0</v>
      </c>
      <c r="S419" s="2">
        <v>0</v>
      </c>
    </row>
    <row r="420" spans="2:19" x14ac:dyDescent="0.3">
      <c r="D420" s="38" t="s">
        <v>19</v>
      </c>
      <c r="E420" s="39">
        <v>2022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38">
        <v>0</v>
      </c>
      <c r="S420" s="2">
        <v>0</v>
      </c>
    </row>
    <row r="421" spans="2:19" x14ac:dyDescent="0.3">
      <c r="D421" s="38" t="s">
        <v>20</v>
      </c>
      <c r="E421" s="39">
        <v>2022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38">
        <v>0</v>
      </c>
      <c r="S421" s="2">
        <v>0</v>
      </c>
    </row>
    <row r="422" spans="2:19" x14ac:dyDescent="0.3">
      <c r="D422" s="38" t="s">
        <v>21</v>
      </c>
      <c r="E422" s="39">
        <v>2022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38">
        <v>0</v>
      </c>
      <c r="S422" s="2">
        <v>0</v>
      </c>
    </row>
    <row r="423" spans="2:19" x14ac:dyDescent="0.3">
      <c r="D423" s="38" t="s">
        <v>22</v>
      </c>
      <c r="E423" s="39">
        <v>2022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38">
        <v>0</v>
      </c>
      <c r="S423" s="2">
        <v>0</v>
      </c>
    </row>
    <row r="424" spans="2:19" x14ac:dyDescent="0.3">
      <c r="B424" s="8" t="s">
        <v>55</v>
      </c>
      <c r="D424" s="38" t="s">
        <v>22</v>
      </c>
      <c r="E424" s="39">
        <v>2021</v>
      </c>
      <c r="F424" s="2">
        <f>SUMIFS(F$8:F$423,$D$8:$D$423,$D424,$E$8:$E$423,$E424)</f>
        <v>0.42013205853258873</v>
      </c>
      <c r="G424" s="2">
        <f>SUMIFS(G$8:G$423,$D$8:$D$423,$D424,$E$8:$E$423,$E424)</f>
        <v>2.1515753657207914E-4</v>
      </c>
      <c r="H424" s="2">
        <f t="shared" ref="H424:S436" si="0">SUMIFS(H$8:H$423,$D$8:$D$423,$D424,$E$8:$E$423,$E424)</f>
        <v>0.27731499999999998</v>
      </c>
      <c r="I424" s="2">
        <f t="shared" si="0"/>
        <v>1.0285425772977441</v>
      </c>
      <c r="J424" s="2">
        <f t="shared" si="0"/>
        <v>0.30363834549140828</v>
      </c>
      <c r="K424" s="2">
        <f t="shared" si="0"/>
        <v>1.0149729818216082</v>
      </c>
      <c r="L424" s="2">
        <f t="shared" si="0"/>
        <v>1.0125824363962082</v>
      </c>
      <c r="M424" s="2">
        <f t="shared" si="0"/>
        <v>5.3324729045372728E-3</v>
      </c>
      <c r="N424" s="2">
        <f t="shared" si="0"/>
        <v>0.53833021075277132</v>
      </c>
      <c r="O424" s="2">
        <f t="shared" si="0"/>
        <v>22542.319853093464</v>
      </c>
      <c r="P424" s="2">
        <f t="shared" si="0"/>
        <v>0.78706652082597262</v>
      </c>
      <c r="Q424" s="2">
        <f t="shared" si="0"/>
        <v>3.3764322382312174E-2</v>
      </c>
      <c r="R424" s="2">
        <f t="shared" si="0"/>
        <v>1.5416402700693332E-2</v>
      </c>
      <c r="S424" s="2">
        <f t="shared" si="0"/>
        <v>22572.056406345586</v>
      </c>
    </row>
    <row r="425" spans="2:19" x14ac:dyDescent="0.3">
      <c r="D425" s="38" t="s">
        <v>23</v>
      </c>
      <c r="E425" s="39">
        <v>2021</v>
      </c>
      <c r="F425" s="2">
        <f t="shared" ref="F425:G436" si="1">SUMIFS(F$8:F$423,$D$8:$D$423,$D425,$E$8:$E$423,$E425)</f>
        <v>0.11879320444406667</v>
      </c>
      <c r="G425" s="2">
        <f t="shared" si="1"/>
        <v>5.2502449715299197E-4</v>
      </c>
      <c r="H425" s="2">
        <f t="shared" si="0"/>
        <v>0.64970500000000009</v>
      </c>
      <c r="I425" s="2">
        <f t="shared" si="0"/>
        <v>1.5788539484177333</v>
      </c>
      <c r="J425" s="2">
        <f t="shared" si="0"/>
        <v>0.57628909084626667</v>
      </c>
      <c r="K425" s="2">
        <f t="shared" si="0"/>
        <v>2.0373687271764673</v>
      </c>
      <c r="L425" s="2">
        <f t="shared" si="0"/>
        <v>2.0358381817510671</v>
      </c>
      <c r="M425" s="2">
        <f t="shared" si="0"/>
        <v>1.31356102928E-2</v>
      </c>
      <c r="N425" s="2">
        <f t="shared" si="0"/>
        <v>1.0857600232028</v>
      </c>
      <c r="O425" s="2">
        <f t="shared" si="0"/>
        <v>40915.92138019007</v>
      </c>
      <c r="P425" s="2">
        <f t="shared" si="0"/>
        <v>1.1301067332612058</v>
      </c>
      <c r="Q425" s="2">
        <f t="shared" si="0"/>
        <v>6.8005489509384009E-2</v>
      </c>
      <c r="R425" s="2">
        <f t="shared" si="0"/>
        <v>3.1616402700693338E-2</v>
      </c>
      <c r="S425" s="2">
        <f t="shared" si="0"/>
        <v>40964.438944395391</v>
      </c>
    </row>
    <row r="426" spans="2:19" x14ac:dyDescent="0.3">
      <c r="D426" s="38" t="s">
        <v>24</v>
      </c>
      <c r="E426" s="39">
        <v>2021</v>
      </c>
      <c r="F426" s="2">
        <f t="shared" si="1"/>
        <v>0.23484820444406668</v>
      </c>
      <c r="G426" s="2">
        <f t="shared" si="1"/>
        <v>6.0002449715299206E-4</v>
      </c>
      <c r="H426" s="2">
        <f t="shared" si="0"/>
        <v>1.8116749999999997</v>
      </c>
      <c r="I426" s="2">
        <f t="shared" si="0"/>
        <v>2.7445889484177335</v>
      </c>
      <c r="J426" s="2">
        <f t="shared" si="0"/>
        <v>0.91666409084626665</v>
      </c>
      <c r="K426" s="2">
        <f t="shared" si="0"/>
        <v>3.237263727176467</v>
      </c>
      <c r="L426" s="2">
        <f t="shared" si="0"/>
        <v>3.2337431817510671</v>
      </c>
      <c r="M426" s="2">
        <f t="shared" si="0"/>
        <v>1.5000610292799999E-2</v>
      </c>
      <c r="N426" s="2">
        <f t="shared" si="0"/>
        <v>1.7246950232027998</v>
      </c>
      <c r="O426" s="2">
        <f t="shared" si="0"/>
        <v>57105.315440190068</v>
      </c>
      <c r="P426" s="2">
        <f t="shared" si="0"/>
        <v>1.530516733261206</v>
      </c>
      <c r="Q426" s="2">
        <f t="shared" si="0"/>
        <v>0.108015489509384</v>
      </c>
      <c r="R426" s="2">
        <f t="shared" si="0"/>
        <v>5.0246402700693339E-2</v>
      </c>
      <c r="S426" s="2">
        <f t="shared" si="0"/>
        <v>57175.767799395398</v>
      </c>
    </row>
    <row r="427" spans="2:19" x14ac:dyDescent="0.3">
      <c r="D427" s="38" t="s">
        <v>13</v>
      </c>
      <c r="E427" s="39">
        <v>2022</v>
      </c>
      <c r="F427" s="2">
        <f t="shared" si="1"/>
        <v>0.445945695995069</v>
      </c>
      <c r="G427" s="2">
        <f t="shared" si="1"/>
        <v>6.0046227430767939E-4</v>
      </c>
      <c r="H427" s="2">
        <f t="shared" si="0"/>
        <v>2.7013280205144743</v>
      </c>
      <c r="I427" s="2">
        <f t="shared" si="0"/>
        <v>3.2347865714678377</v>
      </c>
      <c r="J427" s="2">
        <f t="shared" si="0"/>
        <v>0.17165630257360975</v>
      </c>
      <c r="K427" s="2">
        <f t="shared" si="0"/>
        <v>0.28830736603198021</v>
      </c>
      <c r="L427" s="2">
        <f t="shared" si="0"/>
        <v>0.28418501208456132</v>
      </c>
      <c r="M427" s="2">
        <f t="shared" si="0"/>
        <v>1.4980588184683591E-2</v>
      </c>
      <c r="N427" s="2">
        <f t="shared" si="0"/>
        <v>3.4627984671761704E-4</v>
      </c>
      <c r="O427" s="2">
        <f t="shared" si="0"/>
        <v>49986.062046513485</v>
      </c>
      <c r="P427" s="2">
        <f t="shared" si="0"/>
        <v>1.9249711123868511</v>
      </c>
      <c r="Q427" s="2">
        <f t="shared" si="0"/>
        <v>9.6856275294638292E-2</v>
      </c>
      <c r="R427" s="2">
        <f t="shared" si="0"/>
        <v>4.5090485469707807E-2</v>
      </c>
      <c r="S427" s="2">
        <f t="shared" si="0"/>
        <v>50063.049494360952</v>
      </c>
    </row>
    <row r="428" spans="2:19" x14ac:dyDescent="0.3">
      <c r="D428" s="38" t="s">
        <v>14</v>
      </c>
      <c r="E428" s="39">
        <v>2022</v>
      </c>
      <c r="F428" s="2">
        <f t="shared" si="1"/>
        <v>0.46165215256716891</v>
      </c>
      <c r="G428" s="2">
        <f t="shared" si="1"/>
        <v>7.9920946661546464E-4</v>
      </c>
      <c r="H428" s="2">
        <f t="shared" si="0"/>
        <v>2.086547002672996</v>
      </c>
      <c r="I428" s="2">
        <f t="shared" si="0"/>
        <v>3.5490170920908413</v>
      </c>
      <c r="J428" s="2">
        <f t="shared" si="0"/>
        <v>0.43620644286980337</v>
      </c>
      <c r="K428" s="2">
        <f t="shared" si="0"/>
        <v>1.4504026286656297</v>
      </c>
      <c r="L428" s="2">
        <f t="shared" si="0"/>
        <v>1.4436404881745759</v>
      </c>
      <c r="M428" s="2">
        <f t="shared" si="0"/>
        <v>1.9931938267089805E-2</v>
      </c>
      <c r="N428" s="2">
        <f t="shared" si="0"/>
        <v>3.4627984671761704E-4</v>
      </c>
      <c r="O428" s="2">
        <f t="shared" si="0"/>
        <v>68443.227092736604</v>
      </c>
      <c r="P428" s="2">
        <f t="shared" si="0"/>
        <v>2.1913878945658052</v>
      </c>
      <c r="Q428" s="2">
        <f t="shared" si="0"/>
        <v>0.13275352501253374</v>
      </c>
      <c r="R428" s="2">
        <f t="shared" si="0"/>
        <v>6.1782408614424918E-2</v>
      </c>
      <c r="S428" s="2">
        <f t="shared" si="0"/>
        <v>68537.57234055447</v>
      </c>
    </row>
    <row r="429" spans="2:19" x14ac:dyDescent="0.3">
      <c r="D429" s="38" t="s">
        <v>15</v>
      </c>
      <c r="E429" s="39">
        <v>2022</v>
      </c>
      <c r="F429" s="2">
        <f t="shared" si="1"/>
        <v>0.28335965334209556</v>
      </c>
      <c r="G429" s="2">
        <f t="shared" si="1"/>
        <v>1.2677446100417642E-3</v>
      </c>
      <c r="H429" s="2">
        <f t="shared" si="0"/>
        <v>2.6726578877874951</v>
      </c>
      <c r="I429" s="2">
        <f t="shared" si="0"/>
        <v>4.1020652222888225</v>
      </c>
      <c r="J429" s="2">
        <f t="shared" si="0"/>
        <v>0.49190340560050716</v>
      </c>
      <c r="K429" s="2">
        <f t="shared" si="0"/>
        <v>1.667867542883489</v>
      </c>
      <c r="L429" s="2">
        <f t="shared" si="0"/>
        <v>1.6599962139879167</v>
      </c>
      <c r="M429" s="2">
        <f t="shared" si="0"/>
        <v>3.1604463011548525E-2</v>
      </c>
      <c r="N429" s="2">
        <f t="shared" si="0"/>
        <v>3.148516750909448E-3</v>
      </c>
      <c r="O429" s="2">
        <f t="shared" si="0"/>
        <v>79942.457849336119</v>
      </c>
      <c r="P429" s="2">
        <f t="shared" si="0"/>
        <v>2.5062114850285098</v>
      </c>
      <c r="Q429" s="2">
        <f t="shared" si="0"/>
        <v>0.15498031255880398</v>
      </c>
      <c r="R429" s="2">
        <f t="shared" si="0"/>
        <v>7.295488026812888E-2</v>
      </c>
      <c r="S429" s="2">
        <f t="shared" si="0"/>
        <v>80051.297269604314</v>
      </c>
    </row>
    <row r="430" spans="2:19" x14ac:dyDescent="0.3">
      <c r="D430" s="38" t="s">
        <v>16</v>
      </c>
      <c r="E430" s="39">
        <v>2022</v>
      </c>
      <c r="F430" s="2">
        <f t="shared" si="1"/>
        <v>0.31390023700261127</v>
      </c>
      <c r="G430" s="2">
        <f t="shared" si="1"/>
        <v>5.0402727490355943E-4</v>
      </c>
      <c r="H430" s="2">
        <f t="shared" si="0"/>
        <v>0.78089147607110576</v>
      </c>
      <c r="I430" s="2">
        <f t="shared" si="0"/>
        <v>1.7270590315809244</v>
      </c>
      <c r="J430" s="2">
        <f t="shared" si="0"/>
        <v>0.21445939622193375</v>
      </c>
      <c r="K430" s="2">
        <f t="shared" si="0"/>
        <v>0.69421389181494253</v>
      </c>
      <c r="L430" s="2">
        <f t="shared" si="0"/>
        <v>0.67688800385617132</v>
      </c>
      <c r="M430" s="2">
        <f t="shared" si="0"/>
        <v>1.2578121515933557E-2</v>
      </c>
      <c r="N430" s="2">
        <f t="shared" si="0"/>
        <v>1.098937100434016E-2</v>
      </c>
      <c r="O430" s="2">
        <f t="shared" si="0"/>
        <v>33074.457661053093</v>
      </c>
      <c r="P430" s="2">
        <f t="shared" si="0"/>
        <v>1.5265704489621426</v>
      </c>
      <c r="Q430" s="2">
        <f t="shared" si="0"/>
        <v>6.4009638493180615E-2</v>
      </c>
      <c r="R430" s="2">
        <f t="shared" si="0"/>
        <v>3.325472328913015E-2</v>
      </c>
      <c r="S430" s="2">
        <f t="shared" si="0"/>
        <v>33131.696794548094</v>
      </c>
    </row>
    <row r="431" spans="2:19" x14ac:dyDescent="0.3">
      <c r="D431" s="38" t="s">
        <v>17</v>
      </c>
      <c r="E431" s="39">
        <v>2022</v>
      </c>
      <c r="F431" s="2">
        <f t="shared" si="1"/>
        <v>3.8023781905734428</v>
      </c>
      <c r="G431" s="2">
        <f t="shared" si="1"/>
        <v>1.0876614454572448E-3</v>
      </c>
      <c r="H431" s="2">
        <f t="shared" si="0"/>
        <v>1.1726464569497086</v>
      </c>
      <c r="I431" s="2">
        <f t="shared" si="0"/>
        <v>4.7178352646704882</v>
      </c>
      <c r="J431" s="2">
        <f t="shared" si="0"/>
        <v>0.42630661407577042</v>
      </c>
      <c r="K431" s="2">
        <f t="shared" si="0"/>
        <v>1.4633835345480841</v>
      </c>
      <c r="L431" s="2">
        <f t="shared" si="0"/>
        <v>1.4484499522230225</v>
      </c>
      <c r="M431" s="2">
        <f t="shared" si="0"/>
        <v>2.7118083089141896E-2</v>
      </c>
      <c r="N431" s="2">
        <f t="shared" si="0"/>
        <v>1.1594153579860806</v>
      </c>
      <c r="O431" s="2">
        <f t="shared" si="0"/>
        <v>66312.012629592311</v>
      </c>
      <c r="P431" s="2">
        <f t="shared" si="0"/>
        <v>4.8564461322356749</v>
      </c>
      <c r="Q431" s="2">
        <f t="shared" si="0"/>
        <v>0.14247675591203862</v>
      </c>
      <c r="R431" s="2">
        <f t="shared" si="0"/>
        <v>8.8694329498764463E-2</v>
      </c>
      <c r="S431" s="2">
        <f t="shared" si="0"/>
        <v>66475.881856159991</v>
      </c>
    </row>
    <row r="432" spans="2:19" x14ac:dyDescent="0.3">
      <c r="D432" s="38" t="s">
        <v>18</v>
      </c>
      <c r="E432" s="39">
        <v>2022</v>
      </c>
      <c r="F432" s="2">
        <f t="shared" si="1"/>
        <v>7.285479825228979</v>
      </c>
      <c r="G432" s="2">
        <f t="shared" si="1"/>
        <v>1.5361164104792978E-3</v>
      </c>
      <c r="H432" s="2">
        <f t="shared" si="0"/>
        <v>1.3820082151057766</v>
      </c>
      <c r="I432" s="2">
        <f t="shared" si="0"/>
        <v>6.369709354888176</v>
      </c>
      <c r="J432" s="2">
        <f t="shared" si="0"/>
        <v>0.52467105974851469</v>
      </c>
      <c r="K432" s="2">
        <f t="shared" si="0"/>
        <v>1.7704091488887306</v>
      </c>
      <c r="L432" s="2">
        <f t="shared" si="0"/>
        <v>1.7448421821223148</v>
      </c>
      <c r="M432" s="2">
        <f t="shared" si="0"/>
        <v>3.829035029344386E-2</v>
      </c>
      <c r="N432" s="2">
        <f t="shared" si="0"/>
        <v>2.1319537203638981</v>
      </c>
      <c r="O432" s="2">
        <f t="shared" si="0"/>
        <v>76411.083380945536</v>
      </c>
      <c r="P432" s="2">
        <f t="shared" si="0"/>
        <v>7.874319089612781</v>
      </c>
      <c r="Q432" s="2">
        <f t="shared" si="0"/>
        <v>0.1799352830849355</v>
      </c>
      <c r="R432" s="2">
        <f t="shared" si="0"/>
        <v>0.12011065900585752</v>
      </c>
      <c r="S432" s="2">
        <f t="shared" si="0"/>
        <v>76661.562072545159</v>
      </c>
    </row>
    <row r="433" spans="4:19" x14ac:dyDescent="0.3">
      <c r="D433" s="38" t="s">
        <v>19</v>
      </c>
      <c r="E433" s="39">
        <v>2022</v>
      </c>
      <c r="F433" s="2">
        <f t="shared" si="1"/>
        <v>15.678209101584727</v>
      </c>
      <c r="G433" s="2">
        <f t="shared" si="1"/>
        <v>1.4625174634361115E-3</v>
      </c>
      <c r="H433" s="2">
        <f t="shared" si="0"/>
        <v>1.6208657266558046</v>
      </c>
      <c r="I433" s="2">
        <f t="shared" si="0"/>
        <v>8.5982691305227021</v>
      </c>
      <c r="J433" s="2">
        <f t="shared" si="0"/>
        <v>0.6155817854972504</v>
      </c>
      <c r="K433" s="2">
        <f t="shared" si="0"/>
        <v>2.0903144320839386</v>
      </c>
      <c r="L433" s="2">
        <f t="shared" si="0"/>
        <v>2.0599242921018237</v>
      </c>
      <c r="M433" s="2">
        <f t="shared" si="0"/>
        <v>3.645679335813768E-2</v>
      </c>
      <c r="N433" s="2">
        <f t="shared" si="0"/>
        <v>2.2438157786783823</v>
      </c>
      <c r="O433" s="2">
        <f t="shared" si="0"/>
        <v>83375.844257042874</v>
      </c>
      <c r="P433" s="2">
        <f t="shared" si="0"/>
        <v>19.001654077093296</v>
      </c>
      <c r="Q433" s="2">
        <f t="shared" si="0"/>
        <v>0.22599894493305459</v>
      </c>
      <c r="R433" s="2">
        <f t="shared" si="0"/>
        <v>0.18567430328467402</v>
      </c>
      <c r="S433" s="2">
        <f t="shared" si="0"/>
        <v>83918.233294560268</v>
      </c>
    </row>
    <row r="434" spans="4:19" x14ac:dyDescent="0.3">
      <c r="D434" s="38" t="s">
        <v>20</v>
      </c>
      <c r="E434" s="39">
        <v>2022</v>
      </c>
      <c r="F434" s="2">
        <f t="shared" si="1"/>
        <v>87.775318843034697</v>
      </c>
      <c r="G434" s="2">
        <f t="shared" si="1"/>
        <v>1.5963812018139163E-3</v>
      </c>
      <c r="H434" s="2">
        <f t="shared" si="0"/>
        <v>2.5887647044616742</v>
      </c>
      <c r="I434" s="2">
        <f t="shared" si="0"/>
        <v>27.785399784826797</v>
      </c>
      <c r="J434" s="2">
        <f t="shared" si="0"/>
        <v>1.2601226119983577</v>
      </c>
      <c r="K434" s="2">
        <f t="shared" si="0"/>
        <v>4.4238017949060717</v>
      </c>
      <c r="L434" s="2">
        <f t="shared" si="0"/>
        <v>4.3904625505438002</v>
      </c>
      <c r="M434" s="2">
        <f t="shared" si="0"/>
        <v>3.9791691973494268E-2</v>
      </c>
      <c r="N434" s="2">
        <f t="shared" si="0"/>
        <v>1.8485720792488143</v>
      </c>
      <c r="O434" s="2">
        <f t="shared" si="0"/>
        <v>127401.89874734782</v>
      </c>
      <c r="P434" s="2">
        <f t="shared" si="0"/>
        <v>86.271518355235045</v>
      </c>
      <c r="Q434" s="2">
        <f t="shared" si="0"/>
        <v>0.57757772490166515</v>
      </c>
      <c r="R434" s="2">
        <f t="shared" si="0"/>
        <v>0.7583382527671233</v>
      </c>
      <c r="S434" s="2">
        <f t="shared" si="0"/>
        <v>129730.80486824941</v>
      </c>
    </row>
    <row r="435" spans="4:19" x14ac:dyDescent="0.3">
      <c r="D435" s="38" t="s">
        <v>21</v>
      </c>
      <c r="E435" s="39">
        <v>2022</v>
      </c>
      <c r="F435" s="2">
        <f t="shared" si="1"/>
        <v>436.15609525044084</v>
      </c>
      <c r="G435" s="2">
        <f t="shared" si="1"/>
        <v>2.1135169870450509E-3</v>
      </c>
      <c r="H435" s="2">
        <f t="shared" si="0"/>
        <v>4.34070685307604</v>
      </c>
      <c r="I435" s="2">
        <f t="shared" si="0"/>
        <v>163.47510277365211</v>
      </c>
      <c r="J435" s="2">
        <f t="shared" si="0"/>
        <v>5.8884913004646116</v>
      </c>
      <c r="K435" s="2">
        <f t="shared" si="0"/>
        <v>21.222842295814452</v>
      </c>
      <c r="L435" s="2">
        <f t="shared" si="0"/>
        <v>21.187086604369316</v>
      </c>
      <c r="M435" s="2">
        <f t="shared" si="0"/>
        <v>5.3374966283997315E-2</v>
      </c>
      <c r="N435" s="2">
        <f t="shared" si="0"/>
        <v>510.89548951469669</v>
      </c>
      <c r="O435" s="2">
        <f t="shared" si="0"/>
        <v>415180.95104831818</v>
      </c>
      <c r="P435" s="2">
        <f t="shared" si="0"/>
        <v>94.443491061343465</v>
      </c>
      <c r="Q435" s="2">
        <f t="shared" si="0"/>
        <v>3.1576016417612025</v>
      </c>
      <c r="R435" s="2">
        <f t="shared" si="0"/>
        <v>7.2525320137354807</v>
      </c>
      <c r="S435" s="2">
        <f t="shared" si="0"/>
        <v>418483.00361409649</v>
      </c>
    </row>
    <row r="436" spans="4:19" x14ac:dyDescent="0.3">
      <c r="D436" s="38" t="s">
        <v>22</v>
      </c>
      <c r="E436" s="39">
        <v>2022</v>
      </c>
      <c r="F436" s="2">
        <f t="shared" si="1"/>
        <v>193.22281416236234</v>
      </c>
      <c r="G436" s="2">
        <f t="shared" si="1"/>
        <v>2.3412472218606018E-3</v>
      </c>
      <c r="H436" s="2">
        <f t="shared" si="0"/>
        <v>5.6213710442097318</v>
      </c>
      <c r="I436" s="2">
        <f t="shared" si="0"/>
        <v>62.265498370703135</v>
      </c>
      <c r="J436" s="2">
        <f t="shared" si="0"/>
        <v>3.1839149189370142</v>
      </c>
      <c r="K436" s="2">
        <f t="shared" si="0"/>
        <v>10.359492850032224</v>
      </c>
      <c r="L436" s="2">
        <f t="shared" si="0"/>
        <v>10.323649500032227</v>
      </c>
      <c r="M436" s="2">
        <f t="shared" si="0"/>
        <v>5.8328064123544812E-2</v>
      </c>
      <c r="N436" s="2">
        <f t="shared" si="0"/>
        <v>141.84347800330235</v>
      </c>
      <c r="O436" s="2">
        <f t="shared" si="0"/>
        <v>224203.04722476509</v>
      </c>
      <c r="P436" s="2">
        <f t="shared" si="0"/>
        <v>87.590887641744757</v>
      </c>
      <c r="Q436" s="2">
        <f t="shared" si="0"/>
        <v>1.2044374757913578</v>
      </c>
      <c r="R436" s="2">
        <f t="shared" si="0"/>
        <v>4.4987707099334662</v>
      </c>
      <c r="S436" s="2">
        <f t="shared" si="0"/>
        <v>226751.74179289452</v>
      </c>
    </row>
    <row r="438" spans="4:19" x14ac:dyDescent="0.3">
      <c r="D438" s="51" t="s">
        <v>108</v>
      </c>
    </row>
    <row r="439" spans="4:19" x14ac:dyDescent="0.3">
      <c r="D439" s="38" t="s">
        <v>22</v>
      </c>
      <c r="E439" s="39">
        <v>2021</v>
      </c>
      <c r="F439" s="11">
        <f>+F424-'Rolling_12-Month_2020_2021_2022'!D28</f>
        <v>0</v>
      </c>
      <c r="G439" s="11">
        <f>+G424-'Rolling_12-Month_2020_2021_2022'!E28</f>
        <v>0</v>
      </c>
      <c r="H439" s="11">
        <f>+H424-'Rolling_12-Month_2020_2021_2022'!F28</f>
        <v>0</v>
      </c>
      <c r="I439" s="11">
        <f>+I424-'Rolling_12-Month_2020_2021_2022'!G28</f>
        <v>0</v>
      </c>
      <c r="J439" s="11">
        <f>+J424-'Rolling_12-Month_2020_2021_2022'!H28</f>
        <v>0</v>
      </c>
      <c r="K439" s="11">
        <f>+K424-'Rolling_12-Month_2020_2021_2022'!I28</f>
        <v>0</v>
      </c>
      <c r="L439" s="11">
        <f>+L424-'Rolling_12-Month_2020_2021_2022'!J28</f>
        <v>0</v>
      </c>
      <c r="M439" s="11">
        <f>+M424-'Rolling_12-Month_2020_2021_2022'!K28</f>
        <v>0</v>
      </c>
      <c r="N439" s="11">
        <f>+N424-'Rolling_12-Month_2020_2021_2022'!L28</f>
        <v>0</v>
      </c>
      <c r="O439" s="11">
        <f>+O424-'Rolling_12-Month_2020_2021_2022'!M28</f>
        <v>0</v>
      </c>
      <c r="P439" s="11">
        <f>+P424-'Rolling_12-Month_2020_2021_2022'!N28</f>
        <v>0</v>
      </c>
      <c r="Q439" s="11">
        <f>+Q424-'Rolling_12-Month_2020_2021_2022'!O28</f>
        <v>0</v>
      </c>
      <c r="R439" s="11">
        <f>+R424-'Rolling_12-Month_2020_2021_2022'!P28</f>
        <v>0</v>
      </c>
      <c r="S439" s="11">
        <f>+S424-'Rolling_12-Month_2020_2021_2022'!Q28</f>
        <v>0</v>
      </c>
    </row>
    <row r="440" spans="4:19" x14ac:dyDescent="0.3">
      <c r="D440" s="38" t="s">
        <v>23</v>
      </c>
      <c r="E440" s="39">
        <v>2021</v>
      </c>
      <c r="F440" s="11">
        <f>+F425-'Rolling_12-Month_2020_2021_2022'!D29</f>
        <v>0</v>
      </c>
      <c r="G440" s="11">
        <f>+G425-'Rolling_12-Month_2020_2021_2022'!E29</f>
        <v>0</v>
      </c>
      <c r="H440" s="11">
        <f>+H425-'Rolling_12-Month_2020_2021_2022'!F29</f>
        <v>0</v>
      </c>
      <c r="I440" s="11">
        <f>+I425-'Rolling_12-Month_2020_2021_2022'!G29</f>
        <v>0</v>
      </c>
      <c r="J440" s="11">
        <f>+J425-'Rolling_12-Month_2020_2021_2022'!H29</f>
        <v>0</v>
      </c>
      <c r="K440" s="11">
        <f>+K425-'Rolling_12-Month_2020_2021_2022'!I29</f>
        <v>0</v>
      </c>
      <c r="L440" s="11">
        <f>+L425-'Rolling_12-Month_2020_2021_2022'!J29</f>
        <v>0</v>
      </c>
      <c r="M440" s="11">
        <f>+M425-'Rolling_12-Month_2020_2021_2022'!K29</f>
        <v>0</v>
      </c>
      <c r="N440" s="11">
        <f>+N425-'Rolling_12-Month_2020_2021_2022'!L29</f>
        <v>0</v>
      </c>
      <c r="O440" s="11">
        <f>+O425-'Rolling_12-Month_2020_2021_2022'!M29</f>
        <v>0</v>
      </c>
      <c r="P440" s="11">
        <f>+P425-'Rolling_12-Month_2020_2021_2022'!N29</f>
        <v>0</v>
      </c>
      <c r="Q440" s="11">
        <f>+Q425-'Rolling_12-Month_2020_2021_2022'!O29</f>
        <v>0</v>
      </c>
      <c r="R440" s="11">
        <f>+R425-'Rolling_12-Month_2020_2021_2022'!P29</f>
        <v>0</v>
      </c>
      <c r="S440" s="11">
        <f>+S425-'Rolling_12-Month_2020_2021_2022'!Q29</f>
        <v>0</v>
      </c>
    </row>
    <row r="441" spans="4:19" x14ac:dyDescent="0.3">
      <c r="D441" s="38" t="s">
        <v>24</v>
      </c>
      <c r="E441" s="39">
        <v>2021</v>
      </c>
      <c r="F441" s="11">
        <f>+F426-'Rolling_12-Month_2020_2021_2022'!D30</f>
        <v>0</v>
      </c>
      <c r="G441" s="11">
        <f>+G426-'Rolling_12-Month_2020_2021_2022'!E30</f>
        <v>0</v>
      </c>
      <c r="H441" s="11">
        <f>+H426-'Rolling_12-Month_2020_2021_2022'!F30</f>
        <v>0</v>
      </c>
      <c r="I441" s="11">
        <f>+I426-'Rolling_12-Month_2020_2021_2022'!G30</f>
        <v>0</v>
      </c>
      <c r="J441" s="11">
        <f>+J426-'Rolling_12-Month_2020_2021_2022'!H30</f>
        <v>0</v>
      </c>
      <c r="K441" s="11">
        <f>+K426-'Rolling_12-Month_2020_2021_2022'!I30</f>
        <v>0</v>
      </c>
      <c r="L441" s="11">
        <f>+L426-'Rolling_12-Month_2020_2021_2022'!J30</f>
        <v>0</v>
      </c>
      <c r="M441" s="11">
        <f>+M426-'Rolling_12-Month_2020_2021_2022'!K30</f>
        <v>0</v>
      </c>
      <c r="N441" s="11">
        <f>+N426-'Rolling_12-Month_2020_2021_2022'!L30</f>
        <v>0</v>
      </c>
      <c r="O441" s="11">
        <f>+O426-'Rolling_12-Month_2020_2021_2022'!M30</f>
        <v>0</v>
      </c>
      <c r="P441" s="11">
        <f>+P426-'Rolling_12-Month_2020_2021_2022'!N30</f>
        <v>0</v>
      </c>
      <c r="Q441" s="11">
        <f>+Q426-'Rolling_12-Month_2020_2021_2022'!O30</f>
        <v>0</v>
      </c>
      <c r="R441" s="11">
        <f>+R426-'Rolling_12-Month_2020_2021_2022'!P30</f>
        <v>0</v>
      </c>
      <c r="S441" s="11">
        <f>+S426-'Rolling_12-Month_2020_2021_2022'!Q30</f>
        <v>0</v>
      </c>
    </row>
    <row r="442" spans="4:19" x14ac:dyDescent="0.3">
      <c r="D442" s="38" t="s">
        <v>13</v>
      </c>
      <c r="E442" s="39">
        <v>2022</v>
      </c>
      <c r="F442" s="11">
        <f>+F427-'Rolling_12-Month_2020_2021_2022'!D31</f>
        <v>0</v>
      </c>
      <c r="G442" s="11">
        <f>+G427-'Rolling_12-Month_2020_2021_2022'!E31</f>
        <v>0</v>
      </c>
      <c r="H442" s="11">
        <f>+H427-'Rolling_12-Month_2020_2021_2022'!F31</f>
        <v>0</v>
      </c>
      <c r="I442" s="11">
        <f>+I427-'Rolling_12-Month_2020_2021_2022'!G31</f>
        <v>0</v>
      </c>
      <c r="J442" s="11">
        <f>+J427-'Rolling_12-Month_2020_2021_2022'!H31</f>
        <v>0</v>
      </c>
      <c r="K442" s="11">
        <f>+K427-'Rolling_12-Month_2020_2021_2022'!I31</f>
        <v>0</v>
      </c>
      <c r="L442" s="11">
        <f>+L427-'Rolling_12-Month_2020_2021_2022'!J31</f>
        <v>0</v>
      </c>
      <c r="M442" s="11">
        <f>+M427-'Rolling_12-Month_2020_2021_2022'!K31</f>
        <v>0</v>
      </c>
      <c r="N442" s="11">
        <f>+N427-'Rolling_12-Month_2020_2021_2022'!L31</f>
        <v>0</v>
      </c>
      <c r="O442" s="11">
        <f>+O427-'Rolling_12-Month_2020_2021_2022'!M31</f>
        <v>0</v>
      </c>
      <c r="P442" s="11">
        <f>+P427-'Rolling_12-Month_2020_2021_2022'!N31</f>
        <v>0</v>
      </c>
      <c r="Q442" s="11">
        <f>+Q427-'Rolling_12-Month_2020_2021_2022'!O31</f>
        <v>0</v>
      </c>
      <c r="R442" s="11">
        <f>+R427-'Rolling_12-Month_2020_2021_2022'!P31</f>
        <v>0</v>
      </c>
      <c r="S442" s="11">
        <f>+S427-'Rolling_12-Month_2020_2021_2022'!Q31</f>
        <v>0</v>
      </c>
    </row>
    <row r="443" spans="4:19" x14ac:dyDescent="0.3">
      <c r="D443" s="38" t="s">
        <v>14</v>
      </c>
      <c r="E443" s="39">
        <v>2022</v>
      </c>
      <c r="F443" s="11">
        <f>+F428-'Rolling_12-Month_2020_2021_2022'!D32</f>
        <v>0</v>
      </c>
      <c r="G443" s="11">
        <f>+G428-'Rolling_12-Month_2020_2021_2022'!E32</f>
        <v>0</v>
      </c>
      <c r="H443" s="11">
        <f>+H428-'Rolling_12-Month_2020_2021_2022'!F32</f>
        <v>0</v>
      </c>
      <c r="I443" s="11">
        <f>+I428-'Rolling_12-Month_2020_2021_2022'!G32</f>
        <v>0</v>
      </c>
      <c r="J443" s="11">
        <f>+J428-'Rolling_12-Month_2020_2021_2022'!H32</f>
        <v>0</v>
      </c>
      <c r="K443" s="11">
        <f>+K428-'Rolling_12-Month_2020_2021_2022'!I32</f>
        <v>0</v>
      </c>
      <c r="L443" s="11">
        <f>+L428-'Rolling_12-Month_2020_2021_2022'!J32</f>
        <v>0</v>
      </c>
      <c r="M443" s="11">
        <f>+M428-'Rolling_12-Month_2020_2021_2022'!K32</f>
        <v>0</v>
      </c>
      <c r="N443" s="11">
        <f>+N428-'Rolling_12-Month_2020_2021_2022'!L32</f>
        <v>0</v>
      </c>
      <c r="O443" s="11">
        <f>+O428-'Rolling_12-Month_2020_2021_2022'!M32</f>
        <v>0</v>
      </c>
      <c r="P443" s="11">
        <f>+P428-'Rolling_12-Month_2020_2021_2022'!N32</f>
        <v>0</v>
      </c>
      <c r="Q443" s="11">
        <f>+Q428-'Rolling_12-Month_2020_2021_2022'!O32</f>
        <v>0</v>
      </c>
      <c r="R443" s="11">
        <f>+R428-'Rolling_12-Month_2020_2021_2022'!P32</f>
        <v>0</v>
      </c>
      <c r="S443" s="11">
        <f>+S428-'Rolling_12-Month_2020_2021_2022'!Q32</f>
        <v>0</v>
      </c>
    </row>
    <row r="444" spans="4:19" x14ac:dyDescent="0.3">
      <c r="D444" s="38" t="s">
        <v>15</v>
      </c>
      <c r="E444" s="39">
        <v>2022</v>
      </c>
      <c r="F444" s="11">
        <f>+F429-'Rolling_12-Month_2020_2021_2022'!D33</f>
        <v>0</v>
      </c>
      <c r="G444" s="11">
        <f>+G429-'Rolling_12-Month_2020_2021_2022'!E33</f>
        <v>0</v>
      </c>
      <c r="H444" s="11">
        <f>+H429-'Rolling_12-Month_2020_2021_2022'!F33</f>
        <v>0</v>
      </c>
      <c r="I444" s="11">
        <f>+I429-'Rolling_12-Month_2020_2021_2022'!G33</f>
        <v>0</v>
      </c>
      <c r="J444" s="11">
        <f>+J429-'Rolling_12-Month_2020_2021_2022'!H33</f>
        <v>0</v>
      </c>
      <c r="K444" s="11">
        <f>+K429-'Rolling_12-Month_2020_2021_2022'!I33</f>
        <v>0</v>
      </c>
      <c r="L444" s="11">
        <f>+L429-'Rolling_12-Month_2020_2021_2022'!J33</f>
        <v>0</v>
      </c>
      <c r="M444" s="11">
        <f>+M429-'Rolling_12-Month_2020_2021_2022'!K33</f>
        <v>0</v>
      </c>
      <c r="N444" s="11">
        <f>+N429-'Rolling_12-Month_2020_2021_2022'!L33</f>
        <v>0</v>
      </c>
      <c r="O444" s="11">
        <f>+O429-'Rolling_12-Month_2020_2021_2022'!M33</f>
        <v>0</v>
      </c>
      <c r="P444" s="11">
        <f>+P429-'Rolling_12-Month_2020_2021_2022'!N33</f>
        <v>0</v>
      </c>
      <c r="Q444" s="11">
        <f>+Q429-'Rolling_12-Month_2020_2021_2022'!O33</f>
        <v>0</v>
      </c>
      <c r="R444" s="11">
        <f>+R429-'Rolling_12-Month_2020_2021_2022'!P33</f>
        <v>0</v>
      </c>
      <c r="S444" s="11">
        <f>+S429-'Rolling_12-Month_2020_2021_2022'!Q33</f>
        <v>0</v>
      </c>
    </row>
    <row r="445" spans="4:19" x14ac:dyDescent="0.3">
      <c r="D445" s="38" t="s">
        <v>16</v>
      </c>
      <c r="E445" s="39">
        <v>2022</v>
      </c>
      <c r="F445" s="11">
        <f>+F430-'Rolling_12-Month_2020_2021_2022'!D34</f>
        <v>0</v>
      </c>
      <c r="G445" s="11">
        <f>+G430-'Rolling_12-Month_2020_2021_2022'!E34</f>
        <v>0</v>
      </c>
      <c r="H445" s="11">
        <f>+H430-'Rolling_12-Month_2020_2021_2022'!F34</f>
        <v>0</v>
      </c>
      <c r="I445" s="11">
        <f>+I430-'Rolling_12-Month_2020_2021_2022'!G34</f>
        <v>0</v>
      </c>
      <c r="J445" s="11">
        <f>+J430-'Rolling_12-Month_2020_2021_2022'!H34</f>
        <v>0</v>
      </c>
      <c r="K445" s="11">
        <f>+K430-'Rolling_12-Month_2020_2021_2022'!I34</f>
        <v>0</v>
      </c>
      <c r="L445" s="11">
        <f>+L430-'Rolling_12-Month_2020_2021_2022'!J34</f>
        <v>0</v>
      </c>
      <c r="M445" s="11">
        <f>+M430-'Rolling_12-Month_2020_2021_2022'!K34</f>
        <v>0</v>
      </c>
      <c r="N445" s="11">
        <f>+N430-'Rolling_12-Month_2020_2021_2022'!L34</f>
        <v>0</v>
      </c>
      <c r="O445" s="11">
        <f>+O430-'Rolling_12-Month_2020_2021_2022'!M34</f>
        <v>0</v>
      </c>
      <c r="P445" s="11">
        <f>+P430-'Rolling_12-Month_2020_2021_2022'!N34</f>
        <v>0</v>
      </c>
      <c r="Q445" s="11">
        <f>+Q430-'Rolling_12-Month_2020_2021_2022'!O34</f>
        <v>0</v>
      </c>
      <c r="R445" s="11">
        <f>+R430-'Rolling_12-Month_2020_2021_2022'!P34</f>
        <v>0</v>
      </c>
      <c r="S445" s="11">
        <f>+S430-'Rolling_12-Month_2020_2021_2022'!Q34</f>
        <v>0</v>
      </c>
    </row>
    <row r="446" spans="4:19" x14ac:dyDescent="0.3">
      <c r="D446" s="38" t="s">
        <v>17</v>
      </c>
      <c r="E446" s="39">
        <v>2022</v>
      </c>
      <c r="F446" s="11">
        <f>+F431-'Rolling_12-Month_2020_2021_2022'!D35</f>
        <v>0</v>
      </c>
      <c r="G446" s="11">
        <f>+G431-'Rolling_12-Month_2020_2021_2022'!E35</f>
        <v>0</v>
      </c>
      <c r="H446" s="11">
        <f>+H431-'Rolling_12-Month_2020_2021_2022'!F35</f>
        <v>0</v>
      </c>
      <c r="I446" s="11">
        <f>+I431-'Rolling_12-Month_2020_2021_2022'!G35</f>
        <v>0</v>
      </c>
      <c r="J446" s="11">
        <f>+J431-'Rolling_12-Month_2020_2021_2022'!H35</f>
        <v>0</v>
      </c>
      <c r="K446" s="11">
        <f>+K431-'Rolling_12-Month_2020_2021_2022'!I35</f>
        <v>0</v>
      </c>
      <c r="L446" s="11">
        <f>+L431-'Rolling_12-Month_2020_2021_2022'!J35</f>
        <v>0</v>
      </c>
      <c r="M446" s="11">
        <f>+M431-'Rolling_12-Month_2020_2021_2022'!K35</f>
        <v>0</v>
      </c>
      <c r="N446" s="11">
        <f>+N431-'Rolling_12-Month_2020_2021_2022'!L35</f>
        <v>0</v>
      </c>
      <c r="O446" s="11">
        <f>+O431-'Rolling_12-Month_2020_2021_2022'!M35</f>
        <v>0</v>
      </c>
      <c r="P446" s="11">
        <f>+P431-'Rolling_12-Month_2020_2021_2022'!N35</f>
        <v>0</v>
      </c>
      <c r="Q446" s="11">
        <f>+Q431-'Rolling_12-Month_2020_2021_2022'!O35</f>
        <v>0</v>
      </c>
      <c r="R446" s="11">
        <f>+R431-'Rolling_12-Month_2020_2021_2022'!P35</f>
        <v>0</v>
      </c>
      <c r="S446" s="11">
        <f>+S431-'Rolling_12-Month_2020_2021_2022'!Q35</f>
        <v>0</v>
      </c>
    </row>
    <row r="447" spans="4:19" x14ac:dyDescent="0.3">
      <c r="D447" s="38" t="s">
        <v>18</v>
      </c>
      <c r="E447" s="39">
        <v>2022</v>
      </c>
      <c r="F447" s="11">
        <f>+F432-'Rolling_12-Month_2020_2021_2022'!D36</f>
        <v>0</v>
      </c>
      <c r="G447" s="11">
        <f>+G432-'Rolling_12-Month_2020_2021_2022'!E36</f>
        <v>0</v>
      </c>
      <c r="H447" s="11">
        <f>+H432-'Rolling_12-Month_2020_2021_2022'!F36</f>
        <v>0</v>
      </c>
      <c r="I447" s="11">
        <f>+I432-'Rolling_12-Month_2020_2021_2022'!G36</f>
        <v>0</v>
      </c>
      <c r="J447" s="11">
        <f>+J432-'Rolling_12-Month_2020_2021_2022'!H36</f>
        <v>0</v>
      </c>
      <c r="K447" s="11">
        <f>+K432-'Rolling_12-Month_2020_2021_2022'!I36</f>
        <v>0</v>
      </c>
      <c r="L447" s="11">
        <f>+L432-'Rolling_12-Month_2020_2021_2022'!J36</f>
        <v>0</v>
      </c>
      <c r="M447" s="11">
        <f>+M432-'Rolling_12-Month_2020_2021_2022'!K36</f>
        <v>0</v>
      </c>
      <c r="N447" s="11">
        <f>+N432-'Rolling_12-Month_2020_2021_2022'!L36</f>
        <v>0</v>
      </c>
      <c r="O447" s="11">
        <f>+O432-'Rolling_12-Month_2020_2021_2022'!M36</f>
        <v>0</v>
      </c>
      <c r="P447" s="11">
        <f>+P432-'Rolling_12-Month_2020_2021_2022'!N36</f>
        <v>0</v>
      </c>
      <c r="Q447" s="11">
        <f>+Q432-'Rolling_12-Month_2020_2021_2022'!O36</f>
        <v>0</v>
      </c>
      <c r="R447" s="11">
        <f>+R432-'Rolling_12-Month_2020_2021_2022'!P36</f>
        <v>0</v>
      </c>
      <c r="S447" s="11">
        <f>+S432-'Rolling_12-Month_2020_2021_2022'!Q36</f>
        <v>0</v>
      </c>
    </row>
    <row r="448" spans="4:19" x14ac:dyDescent="0.3">
      <c r="D448" s="38" t="s">
        <v>19</v>
      </c>
      <c r="E448" s="39">
        <v>2022</v>
      </c>
      <c r="F448" s="11">
        <f>+F433-'Rolling_12-Month_2020_2021_2022'!D37</f>
        <v>0</v>
      </c>
      <c r="G448" s="11">
        <f>+G433-'Rolling_12-Month_2020_2021_2022'!E37</f>
        <v>0</v>
      </c>
      <c r="H448" s="11">
        <f>+H433-'Rolling_12-Month_2020_2021_2022'!F37</f>
        <v>0</v>
      </c>
      <c r="I448" s="11">
        <f>+I433-'Rolling_12-Month_2020_2021_2022'!G37</f>
        <v>0</v>
      </c>
      <c r="J448" s="11">
        <f>+J433-'Rolling_12-Month_2020_2021_2022'!H37</f>
        <v>0</v>
      </c>
      <c r="K448" s="11">
        <f>+K433-'Rolling_12-Month_2020_2021_2022'!I37</f>
        <v>0</v>
      </c>
      <c r="L448" s="11">
        <f>+L433-'Rolling_12-Month_2020_2021_2022'!J37</f>
        <v>0</v>
      </c>
      <c r="M448" s="11">
        <f>+M433-'Rolling_12-Month_2020_2021_2022'!K37</f>
        <v>0</v>
      </c>
      <c r="N448" s="11">
        <f>+N433-'Rolling_12-Month_2020_2021_2022'!L37</f>
        <v>0</v>
      </c>
      <c r="O448" s="11">
        <f>+O433-'Rolling_12-Month_2020_2021_2022'!M37</f>
        <v>0</v>
      </c>
      <c r="P448" s="11">
        <f>+P433-'Rolling_12-Month_2020_2021_2022'!N37</f>
        <v>0</v>
      </c>
      <c r="Q448" s="11">
        <f>+Q433-'Rolling_12-Month_2020_2021_2022'!O37</f>
        <v>0</v>
      </c>
      <c r="R448" s="11">
        <f>+R433-'Rolling_12-Month_2020_2021_2022'!P37</f>
        <v>0</v>
      </c>
      <c r="S448" s="11">
        <f>+S433-'Rolling_12-Month_2020_2021_2022'!Q37</f>
        <v>0</v>
      </c>
    </row>
    <row r="449" spans="4:19" x14ac:dyDescent="0.3">
      <c r="D449" s="38" t="s">
        <v>20</v>
      </c>
      <c r="E449" s="39">
        <v>2022</v>
      </c>
      <c r="F449" s="11">
        <f>+F434-'Rolling_12-Month_2020_2021_2022'!D38</f>
        <v>0</v>
      </c>
      <c r="G449" s="11">
        <f>+G434-'Rolling_12-Month_2020_2021_2022'!E38</f>
        <v>0</v>
      </c>
      <c r="H449" s="11">
        <f>+H434-'Rolling_12-Month_2020_2021_2022'!F38</f>
        <v>0</v>
      </c>
      <c r="I449" s="11">
        <f>+I434-'Rolling_12-Month_2020_2021_2022'!G38</f>
        <v>0</v>
      </c>
      <c r="J449" s="11">
        <f>+J434-'Rolling_12-Month_2020_2021_2022'!H38</f>
        <v>0</v>
      </c>
      <c r="K449" s="11">
        <f>+K434-'Rolling_12-Month_2020_2021_2022'!I38</f>
        <v>0</v>
      </c>
      <c r="L449" s="11">
        <f>+L434-'Rolling_12-Month_2020_2021_2022'!J38</f>
        <v>0</v>
      </c>
      <c r="M449" s="11">
        <f>+M434-'Rolling_12-Month_2020_2021_2022'!K38</f>
        <v>0</v>
      </c>
      <c r="N449" s="11">
        <f>+N434-'Rolling_12-Month_2020_2021_2022'!L38</f>
        <v>0</v>
      </c>
      <c r="O449" s="11">
        <f>+O434-'Rolling_12-Month_2020_2021_2022'!M38</f>
        <v>0</v>
      </c>
      <c r="P449" s="11">
        <f>+P434-'Rolling_12-Month_2020_2021_2022'!N38</f>
        <v>0</v>
      </c>
      <c r="Q449" s="11">
        <f>+Q434-'Rolling_12-Month_2020_2021_2022'!O38</f>
        <v>0</v>
      </c>
      <c r="R449" s="11">
        <f>+R434-'Rolling_12-Month_2020_2021_2022'!P38</f>
        <v>0</v>
      </c>
      <c r="S449" s="11">
        <f>+S434-'Rolling_12-Month_2020_2021_2022'!Q38</f>
        <v>0</v>
      </c>
    </row>
    <row r="450" spans="4:19" x14ac:dyDescent="0.3">
      <c r="D450" s="38" t="s">
        <v>21</v>
      </c>
      <c r="E450" s="39">
        <v>2022</v>
      </c>
      <c r="F450" s="11">
        <f>+F435-'Rolling_12-Month_2020_2021_2022'!D39</f>
        <v>0</v>
      </c>
      <c r="G450" s="11">
        <f>+G435-'Rolling_12-Month_2020_2021_2022'!E39</f>
        <v>0</v>
      </c>
      <c r="H450" s="11">
        <f>+H435-'Rolling_12-Month_2020_2021_2022'!F39</f>
        <v>0</v>
      </c>
      <c r="I450" s="11">
        <f>+I435-'Rolling_12-Month_2020_2021_2022'!G39</f>
        <v>0</v>
      </c>
      <c r="J450" s="11">
        <f>+J435-'Rolling_12-Month_2020_2021_2022'!H39</f>
        <v>0</v>
      </c>
      <c r="K450" s="11">
        <f>+K435-'Rolling_12-Month_2020_2021_2022'!I39</f>
        <v>0</v>
      </c>
      <c r="L450" s="11">
        <f>+L435-'Rolling_12-Month_2020_2021_2022'!J39</f>
        <v>0</v>
      </c>
      <c r="M450" s="11">
        <f>+M435-'Rolling_12-Month_2020_2021_2022'!K39</f>
        <v>0</v>
      </c>
      <c r="N450" s="11">
        <f>+N435-'Rolling_12-Month_2020_2021_2022'!L39</f>
        <v>0</v>
      </c>
      <c r="O450" s="11">
        <f>+O435-'Rolling_12-Month_2020_2021_2022'!M39</f>
        <v>0</v>
      </c>
      <c r="P450" s="11">
        <f>+P435-'Rolling_12-Month_2020_2021_2022'!N39</f>
        <v>0</v>
      </c>
      <c r="Q450" s="11">
        <f>+Q435-'Rolling_12-Month_2020_2021_2022'!O39</f>
        <v>0</v>
      </c>
      <c r="R450" s="11">
        <f>+R435-'Rolling_12-Month_2020_2021_2022'!P39</f>
        <v>0</v>
      </c>
      <c r="S450" s="11">
        <f>+S435-'Rolling_12-Month_2020_2021_2022'!Q39</f>
        <v>0</v>
      </c>
    </row>
    <row r="451" spans="4:19" x14ac:dyDescent="0.3">
      <c r="D451" s="38" t="s">
        <v>22</v>
      </c>
      <c r="E451" s="39">
        <v>2022</v>
      </c>
      <c r="F451" s="11">
        <f>+F436-'Rolling_12-Month_2020_2021_2022'!D40</f>
        <v>0</v>
      </c>
      <c r="G451" s="11">
        <f>+G436-'Rolling_12-Month_2020_2021_2022'!E40</f>
        <v>0</v>
      </c>
      <c r="H451" s="11">
        <f>+H436-'Rolling_12-Month_2020_2021_2022'!F40</f>
        <v>0</v>
      </c>
      <c r="I451" s="11">
        <f>+I436-'Rolling_12-Month_2020_2021_2022'!G40</f>
        <v>0</v>
      </c>
      <c r="J451" s="11">
        <f>+J436-'Rolling_12-Month_2020_2021_2022'!H40</f>
        <v>0</v>
      </c>
      <c r="K451" s="11">
        <f>+K436-'Rolling_12-Month_2020_2021_2022'!I40</f>
        <v>0</v>
      </c>
      <c r="L451" s="11">
        <f>+L436-'Rolling_12-Month_2020_2021_2022'!J40</f>
        <v>0</v>
      </c>
      <c r="M451" s="11">
        <f>+M436-'Rolling_12-Month_2020_2021_2022'!K40</f>
        <v>0</v>
      </c>
      <c r="N451" s="11">
        <f>+N436-'Rolling_12-Month_2020_2021_2022'!L40</f>
        <v>0</v>
      </c>
      <c r="O451" s="11">
        <f>+O436-'Rolling_12-Month_2020_2021_2022'!M40</f>
        <v>0</v>
      </c>
      <c r="P451" s="11">
        <f>+P436-'Rolling_12-Month_2020_2021_2022'!N40</f>
        <v>0</v>
      </c>
      <c r="Q451" s="11">
        <f>+Q436-'Rolling_12-Month_2020_2021_2022'!O40</f>
        <v>0</v>
      </c>
      <c r="R451" s="11">
        <f>+R436-'Rolling_12-Month_2020_2021_2022'!P40</f>
        <v>0</v>
      </c>
      <c r="S451" s="11">
        <f>+S436-'Rolling_12-Month_2020_2021_2022'!Q40</f>
        <v>0</v>
      </c>
    </row>
    <row r="452" spans="4:19" x14ac:dyDescent="0.3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 spans="4:19" x14ac:dyDescent="0.3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4:19" x14ac:dyDescent="0.3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</row>
    <row r="455" spans="4:19" x14ac:dyDescent="0.3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 spans="4:19" x14ac:dyDescent="0.3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</row>
    <row r="457" spans="4:19" x14ac:dyDescent="0.3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 spans="4:19" x14ac:dyDescent="0.3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7" ma:contentTypeDescription="Shell Document Content Type" ma:contentTypeScope="" ma:versionID="4f12f6ecdd19b228a0dd8144d118af8d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343a04026a2806b15b079fa21cf0131a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4;#Shell Chemical Appalachia LLC|ceb9ad8a-ce9a-44e2-9b3e-537619178b49" ma:fieldId="{529dd253-148e-4d10-9b8c-1444f6695d3b}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7;#UNITED STATES|6c4ad875-5af6-45fb-9ae9-62dd1609b327" ma:fieldId="{dc07035f-7987-48f5-ba88-2d29e2b62c9e}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AAFAA2355-353081341-11167</_dlc_DocId>
    <_dlc_DocIdUrl xmlns="3ca3ccd0-e965-405b-b38b-db63887a28fc">
      <Url>https://eu001-sp.shell.com/sites/AAFAA2355/_layouts/15/DocIdRedir.aspx?ID=AAFAA2355-353081341-11167</Url>
      <Description>AAFAA2355-353081341-11167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1F59A77-1CB9-49C5-8136-CF58C840A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F2DAC-BA7B-4064-A218-7709F76149EE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openxmlformats.org/package/2006/metadata/core-properties"/>
    <ds:schemaRef ds:uri="http://schemas.microsoft.com/sharepoint/v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db1e96a8-a3da-442a-930b-235cac24cd5c}" enabled="0" method="" siteId="{db1e96a8-a3da-442a-930b-235cac24cd5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Data 2020_2021_2022</vt:lpstr>
      <vt:lpstr>Rolling_12-Month_2020_2021_2022</vt:lpstr>
      <vt:lpstr>Sum_Month_Source_Oct21_Oct22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Kaal, Kimberly J SCC-DMP/46</cp:lastModifiedBy>
  <cp:revision/>
  <dcterms:created xsi:type="dcterms:W3CDTF">2022-01-20T03:00:44Z</dcterms:created>
  <dcterms:modified xsi:type="dcterms:W3CDTF">2022-12-06T17:56:23Z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eaba6901-89e6-478b-b0e0-fb2dca376b70</vt:lpwstr>
  </property>
  <property fmtid="{D5CDD505-2E9C-101B-9397-08002B2CF9AE}" pid="15" name="MediaServiceImageTags">
    <vt:lpwstr/>
  </property>
</Properties>
</file>