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720" firstSheet="1" activeTab="2"/>
  </bookViews>
  <sheets>
    <sheet name="Population based inventory" sheetId="1" r:id="rId1"/>
    <sheet name="Pop-based inputs" sheetId="2" r:id="rId2"/>
    <sheet name="Active LF gas Projects" sheetId="3" r:id="rId3"/>
    <sheet name="EPA LMOP data" sheetId="4" r:id="rId4"/>
  </sheets>
  <definedNames/>
  <calcPr fullCalcOnLoad="1"/>
</workbook>
</file>

<file path=xl/sharedStrings.xml><?xml version="1.0" encoding="utf-8"?>
<sst xmlns="http://schemas.openxmlformats.org/spreadsheetml/2006/main" count="1007" uniqueCount="394">
  <si>
    <t>14. Pennsylvania Emissions Summary</t>
  </si>
  <si>
    <t>This Worksheet Provides a Summary of Emissions from Landfills and Waste Combustion Once All Control Steps Have Been Completed.</t>
  </si>
  <si>
    <t>Year Of Inventory Update</t>
  </si>
  <si>
    <t>Total Emissions from Landfills and Waste Combustion (MMTCO2E)</t>
  </si>
  <si>
    <t>CH4</t>
  </si>
  <si>
    <t>CO2</t>
  </si>
  <si>
    <t>N2O</t>
  </si>
  <si>
    <t xml:space="preserve">Total  </t>
  </si>
  <si>
    <t>CH4 Emissions from Landfills (MTCO2E)</t>
  </si>
  <si>
    <t>Potential CH4</t>
  </si>
  <si>
    <t>MSW Generation</t>
  </si>
  <si>
    <t>Industrial Generation</t>
  </si>
  <si>
    <t>CH4 Avoided</t>
  </si>
  <si>
    <t>Flare</t>
  </si>
  <si>
    <t>Landfill Gas-to-Energy</t>
  </si>
  <si>
    <t>Oxidation at MSW Landfills</t>
  </si>
  <si>
    <t>Oxidation at Industrial Landfills</t>
  </si>
  <si>
    <t xml:space="preserve">Total CH4 Emissions </t>
  </si>
  <si>
    <t>CO2 and N2O Emissions from Waste Combustion (MTCO2E)</t>
  </si>
  <si>
    <t xml:space="preserve">Gas/Waste Product </t>
  </si>
  <si>
    <t>Plastics</t>
  </si>
  <si>
    <t>Synthetic Rubber in MSW</t>
  </si>
  <si>
    <t xml:space="preserve">Synthetic Fibers </t>
  </si>
  <si>
    <t>Total CO2 and N2O Emissions</t>
  </si>
  <si>
    <t>Total Emissions from Landfills and Waste Combustion (MMTCE)</t>
  </si>
  <si>
    <t>CH4 Emissions from Landfills (MTCE)</t>
  </si>
  <si>
    <t>CO2 and N2O Emissions from Waste Combustion (MTCE)</t>
  </si>
  <si>
    <t>Default Waste Data for Pennsylvania</t>
  </si>
  <si>
    <t>From EPA's State Inventory Tool</t>
  </si>
  <si>
    <t>Year</t>
  </si>
  <si>
    <t>Population</t>
  </si>
  <si>
    <t>Amount Landfilled
(tons)*</t>
  </si>
  <si>
    <t>MSW combusted (short tons)**</t>
  </si>
  <si>
    <t>Flared LF gas (MMTCE CH4)</t>
  </si>
  <si>
    <t>LFGTE Recovery (MMTCE CH4)</t>
  </si>
  <si>
    <t>n/a</t>
  </si>
  <si>
    <t>*Estimated based on national per capita waste generation rates (EPA, 2002) and percent landfilled (Biocyle annual reports)</t>
  </si>
  <si>
    <t>**Biocycle annual reports</t>
  </si>
  <si>
    <t>U.S. EPA. 2002. Municipal Solid Waste in the United States: 2000 Facts and Figures. Office of</t>
  </si>
  <si>
    <t>Solid Waste and Emergency Response, U.S. Environmental Protection Agency. Washington,</t>
  </si>
  <si>
    <t>DC. EPA530-R-02-001. Internet address: http://www.epa.gov/epaoswer/nonhw/</t>
  </si>
  <si>
    <t>muncpl/msw99.htm.</t>
  </si>
  <si>
    <t>ACTIVE LANDFILL METHANE PROJECTS</t>
  </si>
  <si>
    <t>EG=</t>
  </si>
  <si>
    <t>Electric Generation</t>
  </si>
  <si>
    <t>DT=</t>
  </si>
  <si>
    <t>Direct Thermal</t>
  </si>
  <si>
    <t>HB=</t>
  </si>
  <si>
    <t>High Btu</t>
  </si>
  <si>
    <t>LANDFILL</t>
  </si>
  <si>
    <t>NO.  PROJECTS</t>
  </si>
  <si>
    <t>DATE</t>
  </si>
  <si>
    <t>PROJECT TYPE</t>
  </si>
  <si>
    <r>
      <t xml:space="preserve">LFG GENERATION </t>
    </r>
    <r>
      <rPr>
        <sz val="10"/>
        <rFont val="Arial"/>
        <family val="2"/>
      </rPr>
      <t>(MMscfy)</t>
    </r>
  </si>
  <si>
    <r>
      <t xml:space="preserve">LFG PROJECT USE </t>
    </r>
    <r>
      <rPr>
        <sz val="10"/>
        <rFont val="Arial"/>
        <family val="2"/>
      </rPr>
      <t>(MMscfy)</t>
    </r>
  </si>
  <si>
    <r>
      <t xml:space="preserve">LFG FLARED </t>
    </r>
    <r>
      <rPr>
        <sz val="10"/>
        <rFont val="Arial"/>
        <family val="2"/>
      </rPr>
      <t>(MMscfy)</t>
    </r>
  </si>
  <si>
    <t>ENERGY</t>
  </si>
  <si>
    <t>PRODUCED</t>
  </si>
  <si>
    <t>Arden</t>
  </si>
  <si>
    <t>EG</t>
  </si>
  <si>
    <t>Bethlehem</t>
  </si>
  <si>
    <t>Commonwealth Env. Systems</t>
  </si>
  <si>
    <t>DT</t>
  </si>
  <si>
    <t>Frey Farm and</t>
  </si>
  <si>
    <t>Conestoga</t>
  </si>
  <si>
    <t>Creswell</t>
  </si>
  <si>
    <t>Cumberland County</t>
  </si>
  <si>
    <t>Grand Central Sanitary</t>
  </si>
  <si>
    <t>Greater Lebanon Refuse Auth</t>
  </si>
  <si>
    <t>GROWS and</t>
  </si>
  <si>
    <t>(USX)</t>
  </si>
  <si>
    <t>Tullytown</t>
  </si>
  <si>
    <t>"</t>
  </si>
  <si>
    <t>Imperial</t>
  </si>
  <si>
    <t>HB</t>
  </si>
  <si>
    <t>J. J. Bruner</t>
  </si>
  <si>
    <t>Keystone Sanitary</t>
  </si>
  <si>
    <t>Lake View</t>
  </si>
  <si>
    <t>Lanchester</t>
  </si>
  <si>
    <t>Laurel Highlands</t>
  </si>
  <si>
    <t>Lycoming County RMS</t>
  </si>
  <si>
    <t>Modern</t>
  </si>
  <si>
    <t>Monroeville</t>
  </si>
  <si>
    <t>Mostoller</t>
  </si>
  <si>
    <t>Mountain View Reclamation</t>
  </si>
  <si>
    <t>Northern Tier SWA</t>
  </si>
  <si>
    <t>Pine Grove</t>
  </si>
  <si>
    <t>Pioneer Crossing</t>
  </si>
  <si>
    <t>Pottstown</t>
  </si>
  <si>
    <t>SECCRA</t>
  </si>
  <si>
    <t>Seneca</t>
  </si>
  <si>
    <t>Shade</t>
  </si>
  <si>
    <t>South Hills</t>
  </si>
  <si>
    <t>Southern Alleghenies</t>
  </si>
  <si>
    <t>Valley</t>
  </si>
  <si>
    <t>Veolia Greentree</t>
  </si>
  <si>
    <t>Wayne Township</t>
  </si>
  <si>
    <t xml:space="preserve">TOTALS:            # SITES: 34 </t>
  </si>
  <si>
    <t>SUMMARY STATISTICS</t>
  </si>
  <si>
    <t>MMscfy USED</t>
  </si>
  <si>
    <t>% TOTAL USED</t>
  </si>
  <si>
    <t>MMscfy FLARED</t>
  </si>
  <si>
    <t>% TOTAL FLARED</t>
  </si>
  <si>
    <t>TOTAL Btu</t>
  </si>
  <si>
    <t>% TOTAL Btu</t>
  </si>
  <si>
    <t xml:space="preserve"> 22   EG USE</t>
  </si>
  <si>
    <t xml:space="preserve"> 6   DT USE</t>
  </si>
  <si>
    <t xml:space="preserve"> 9   HB USE</t>
  </si>
  <si>
    <t>TOTAL</t>
  </si>
  <si>
    <t>ECONOMIC BENEFITS</t>
  </si>
  <si>
    <t>Equivalent Car Emissions</t>
  </si>
  <si>
    <t>Acres of Forest Planted</t>
  </si>
  <si>
    <t>Lightbulb Electric Equivalent</t>
  </si>
  <si>
    <t>Railcars Coal</t>
  </si>
  <si>
    <t>Homes Heated</t>
  </si>
  <si>
    <t>Homes Powered</t>
  </si>
  <si>
    <t>Gallons Gasoline</t>
  </si>
  <si>
    <t>Barrels Oil</t>
  </si>
  <si>
    <t>EMISSION REDUCTIONS</t>
  </si>
  <si>
    <t>MMTCO2E/ yr</t>
  </si>
  <si>
    <t>Tons CH4/yr</t>
  </si>
  <si>
    <t>Tons CO2/yr</t>
  </si>
  <si>
    <t>NOTES:</t>
  </si>
  <si>
    <t>1. LFG methane content estimated at 45% or 450Btu/cu-ft</t>
  </si>
  <si>
    <t>Landfill Name</t>
  </si>
  <si>
    <t>Landfill City</t>
  </si>
  <si>
    <t>Landfill County</t>
  </si>
  <si>
    <t>Waste In Place (tons)</t>
  </si>
  <si>
    <t>Year Landfill Opened</t>
  </si>
  <si>
    <t>Landfill Closure Year</t>
  </si>
  <si>
    <t>Landfill Owner Organization</t>
  </si>
  <si>
    <t>Gas Collection Project Status</t>
  </si>
  <si>
    <t>Project Start Date</t>
  </si>
  <si>
    <t>Project Shutdown Date</t>
  </si>
  <si>
    <t>Project Developer Organization</t>
  </si>
  <si>
    <t>LFGE Utilization Type (Direct-Use vs Electricity)</t>
  </si>
  <si>
    <t>LFGE Project Type</t>
  </si>
  <si>
    <t>MW Capacity</t>
  </si>
  <si>
    <t>LFG Flow to Project (mmscfd)</t>
  </si>
  <si>
    <t>Emission Reductions (MMTCO2E/yr)</t>
  </si>
  <si>
    <t>Adams Sanitation Company, Inc. Landfill</t>
  </si>
  <si>
    <t>Hanover</t>
  </si>
  <si>
    <t>Adams</t>
  </si>
  <si>
    <t>Adams Sanitation Company, Inc.</t>
  </si>
  <si>
    <t>Potential</t>
  </si>
  <si>
    <t>Alliance SLF</t>
  </si>
  <si>
    <t>Taylor</t>
  </si>
  <si>
    <t>Lackawanna</t>
  </si>
  <si>
    <t>Waste Management, Inc.</t>
  </si>
  <si>
    <t>Construction</t>
  </si>
  <si>
    <t>Direct</t>
  </si>
  <si>
    <t>Shutdown</t>
  </si>
  <si>
    <t>Dominion Energy, Inc.</t>
  </si>
  <si>
    <t>Amity LF Environmental &amp; Recycling Services</t>
  </si>
  <si>
    <t>Taylor Energy Partners</t>
  </si>
  <si>
    <t>Operational</t>
  </si>
  <si>
    <t>U.S. Energy Biogas Corp.</t>
  </si>
  <si>
    <t>Electricity</t>
  </si>
  <si>
    <t>Reciprocating Engine</t>
  </si>
  <si>
    <t>Arden LF</t>
  </si>
  <si>
    <t>Washington</t>
  </si>
  <si>
    <t>WM Renewable Energy, LLC</t>
  </si>
  <si>
    <t>Bethlehem LF</t>
  </si>
  <si>
    <t>Northampton</t>
  </si>
  <si>
    <t>IESI, Inc.</t>
  </si>
  <si>
    <t>Pepco Energy Services, Inc.</t>
  </si>
  <si>
    <t>Gas Turbine</t>
  </si>
  <si>
    <t>Blue Ridge Landfill</t>
  </si>
  <si>
    <t>Chambersburg</t>
  </si>
  <si>
    <t>Franklin</t>
  </si>
  <si>
    <t>Candidate</t>
  </si>
  <si>
    <t>Center Township LF</t>
  </si>
  <si>
    <t>Greene</t>
  </si>
  <si>
    <t>Center Township</t>
  </si>
  <si>
    <t>Chrin Brothers LF</t>
  </si>
  <si>
    <t>Easton</t>
  </si>
  <si>
    <t>Chrin Brothers, Inc.</t>
  </si>
  <si>
    <t>Commonwealth Environmental Systems (CES) LF</t>
  </si>
  <si>
    <t>Hegins</t>
  </si>
  <si>
    <t>Schuylkill</t>
  </si>
  <si>
    <t>DeNaples Brothers</t>
  </si>
  <si>
    <t>EarthRes Group, Inc.</t>
  </si>
  <si>
    <t>Boiler</t>
  </si>
  <si>
    <t>UGI Development Group</t>
  </si>
  <si>
    <t>Conestoga LF</t>
  </si>
  <si>
    <t>Morgantown</t>
  </si>
  <si>
    <t>Berks</t>
  </si>
  <si>
    <t>Allied Waste Services</t>
  </si>
  <si>
    <t>Granger Energy</t>
  </si>
  <si>
    <t>Conshohocken LF</t>
  </si>
  <si>
    <t>Swedeland</t>
  </si>
  <si>
    <t>Montgomery</t>
  </si>
  <si>
    <t>U.S. Gypsum, Montgomery County, PA</t>
  </si>
  <si>
    <t>NEO Corporation</t>
  </si>
  <si>
    <t>County Environmental of Clarion</t>
  </si>
  <si>
    <t>Leeper</t>
  </si>
  <si>
    <t>Clarion</t>
  </si>
  <si>
    <t>Creswell LF</t>
  </si>
  <si>
    <t>Lancaster</t>
  </si>
  <si>
    <t>Lancaster County Solid Waste Management Authority, PA</t>
  </si>
  <si>
    <t>Lancaster County Solid Waste Management Authority, PA, PPL Corporation</t>
  </si>
  <si>
    <t>Cogeneration</t>
  </si>
  <si>
    <t>Cumberland County LF</t>
  </si>
  <si>
    <t>Shippensburg</t>
  </si>
  <si>
    <t>Cumberland</t>
  </si>
  <si>
    <t>Waste Systems International, Inc.</t>
  </si>
  <si>
    <t>Dauphin Meadows LF</t>
  </si>
  <si>
    <t>Millersburg</t>
  </si>
  <si>
    <t>Dauphin</t>
  </si>
  <si>
    <t>RECO</t>
  </si>
  <si>
    <t>Leachate Evaporation</t>
  </si>
  <si>
    <t>Drumore Township SLF</t>
  </si>
  <si>
    <t>Drumore</t>
  </si>
  <si>
    <t>East Pennsboro LF</t>
  </si>
  <si>
    <t>East Pennsboro</t>
  </si>
  <si>
    <t>East Pennsboro Township</t>
  </si>
  <si>
    <t>Evergreen Landfill</t>
  </si>
  <si>
    <t>Coral</t>
  </si>
  <si>
    <t>Indiana</t>
  </si>
  <si>
    <t>Fred D. Thebes LF</t>
  </si>
  <si>
    <t>New Bloomfield</t>
  </si>
  <si>
    <t>Perry</t>
  </si>
  <si>
    <t>Fred D. Thebes</t>
  </si>
  <si>
    <t>Frey Farm LF</t>
  </si>
  <si>
    <t>Grand Central SLF</t>
  </si>
  <si>
    <t>Plainfield Township</t>
  </si>
  <si>
    <t>Green Knight Economic Development Corporation, Waste Management, Inc.</t>
  </si>
  <si>
    <t>Greater Lebanon Refuse Authority LF</t>
  </si>
  <si>
    <t>Lebanon</t>
  </si>
  <si>
    <t>Greater Lebanon Refuse Authority, PA</t>
  </si>
  <si>
    <t>PPL Corporation, Greater Lebanon Refuse Authority, PA</t>
  </si>
  <si>
    <t>Lebanon Methane Recovery, Inc.</t>
  </si>
  <si>
    <t>Greenridge Reclamation</t>
  </si>
  <si>
    <t>Scottdale</t>
  </si>
  <si>
    <t>Westmoreland</t>
  </si>
  <si>
    <t>Shaw Environmental, Inc.</t>
  </si>
  <si>
    <t>Ameresco, Inc.</t>
  </si>
  <si>
    <t>GROWS LF</t>
  </si>
  <si>
    <t>Morrisville</t>
  </si>
  <si>
    <t>Bucks</t>
  </si>
  <si>
    <t>Waste Management, Inc., Exelon Power</t>
  </si>
  <si>
    <t>Steam Turbine</t>
  </si>
  <si>
    <t>GROWS North</t>
  </si>
  <si>
    <t>Guilford Township LF</t>
  </si>
  <si>
    <t>Imperial Sanitary Landfill</t>
  </si>
  <si>
    <t>Allegheny</t>
  </si>
  <si>
    <t>Beacon Generating LLC</t>
  </si>
  <si>
    <t>J.J. Brunner LF</t>
  </si>
  <si>
    <t>Zelienople</t>
  </si>
  <si>
    <t>Beaver</t>
  </si>
  <si>
    <t>Joseph J. Brunner, Inc.</t>
  </si>
  <si>
    <t>Green Gas Americas, Inc.</t>
  </si>
  <si>
    <t>Kelly Run SLF</t>
  </si>
  <si>
    <t>Elizabeth</t>
  </si>
  <si>
    <t>Kennedy LF</t>
  </si>
  <si>
    <t>Lemont Furnace</t>
  </si>
  <si>
    <t>Fayette</t>
  </si>
  <si>
    <t>A.M. Kennedy, Inc.</t>
  </si>
  <si>
    <t>Keystone Sanitary Landfill, Inc.</t>
  </si>
  <si>
    <t>Dunmore</t>
  </si>
  <si>
    <t>Keystone Recovery</t>
  </si>
  <si>
    <t>PEI Power Corporation, PG Energy</t>
  </si>
  <si>
    <t>Keystone Sanitation Company, Incorporated</t>
  </si>
  <si>
    <t>Kenneth Noel</t>
  </si>
  <si>
    <t>Kittanning Borough SLF</t>
  </si>
  <si>
    <t>Kittanning Borough</t>
  </si>
  <si>
    <t>Armstrong</t>
  </si>
  <si>
    <t>Landfill Owner</t>
  </si>
  <si>
    <t>Lake View LF</t>
  </si>
  <si>
    <t>Erie</t>
  </si>
  <si>
    <t>Bio Energy Partners</t>
  </si>
  <si>
    <t>Lanchester LF</t>
  </si>
  <si>
    <t>Narvon</t>
  </si>
  <si>
    <t>Chester County Solid Waste Authority, PA</t>
  </si>
  <si>
    <t>Lasky LF</t>
  </si>
  <si>
    <t>Hollsopple</t>
  </si>
  <si>
    <t>Cambria</t>
  </si>
  <si>
    <t>Laurel Highlands LF</t>
  </si>
  <si>
    <t>Johnstown</t>
  </si>
  <si>
    <t>Keystone Renewable Energy, LLC, Leaf Clean Energy, Air Liquide-MEDAL</t>
  </si>
  <si>
    <t>Loyalhanna LF</t>
  </si>
  <si>
    <t>Slickville</t>
  </si>
  <si>
    <t>Lycoming County LF</t>
  </si>
  <si>
    <t>Lycoming</t>
  </si>
  <si>
    <t>Lycoming County</t>
  </si>
  <si>
    <t>M.C. Arnoni LF</t>
  </si>
  <si>
    <t>Liberty</t>
  </si>
  <si>
    <t>M.C. Arnoni Company</t>
  </si>
  <si>
    <t>Marilungo Disposal Service Landfill</t>
  </si>
  <si>
    <t>MAWC SLF</t>
  </si>
  <si>
    <t>Greensburg</t>
  </si>
  <si>
    <t>Westmoreland Waste Company</t>
  </si>
  <si>
    <t>Mazzaro LF</t>
  </si>
  <si>
    <t>Mazzaro Coal Company</t>
  </si>
  <si>
    <t>McKean LF</t>
  </si>
  <si>
    <t>Mt. Jewett</t>
  </si>
  <si>
    <t>McKean</t>
  </si>
  <si>
    <t>Rustick, LLC</t>
  </si>
  <si>
    <t>Mifflin County Solid Waste Authority LF</t>
  </si>
  <si>
    <t>Lewistown</t>
  </si>
  <si>
    <t>Mifflin</t>
  </si>
  <si>
    <t>Mifflin County Solid Waste Authority</t>
  </si>
  <si>
    <t>Modern LF</t>
  </si>
  <si>
    <t>York</t>
  </si>
  <si>
    <t>Republic Services, Inc.</t>
  </si>
  <si>
    <t>Modern-Mallard Energy LLC</t>
  </si>
  <si>
    <t>Mon Valley Landfill</t>
  </si>
  <si>
    <t>Charleroi</t>
  </si>
  <si>
    <t>Monroeville LF</t>
  </si>
  <si>
    <t>Magellan EnviroGas Partners, LLC</t>
  </si>
  <si>
    <t>Morris Township LF</t>
  </si>
  <si>
    <t>Graysville</t>
  </si>
  <si>
    <t>Morris Township, PA</t>
  </si>
  <si>
    <t>Mostoller Landfill, Incorporated</t>
  </si>
  <si>
    <t>Somerset</t>
  </si>
  <si>
    <t>Johnson Controls, Inc., Mostoller Landfill, Incorporated</t>
  </si>
  <si>
    <t>Combined Cycle</t>
  </si>
  <si>
    <t>Mountain View Landfill</t>
  </si>
  <si>
    <t>Greencastle</t>
  </si>
  <si>
    <t>INGENCO</t>
  </si>
  <si>
    <t>Northern Tier Landfill #2</t>
  </si>
  <si>
    <t>Burlington</t>
  </si>
  <si>
    <t>Bradford</t>
  </si>
  <si>
    <t>Northern Tier Solid Waste Authority (NTSWA), PA</t>
  </si>
  <si>
    <t>Northern Tier Solid Waste Authority (NTSWA), PA, PPL Corporation</t>
  </si>
  <si>
    <t>PPL Corporation, Northern Tier Solid Waste Authority (NTSWA), PA</t>
  </si>
  <si>
    <t>Northwest SLF</t>
  </si>
  <si>
    <t>West Sunbury</t>
  </si>
  <si>
    <t>Butler</t>
  </si>
  <si>
    <t>Pine Grove LF</t>
  </si>
  <si>
    <t>Pioneer Crossing LF</t>
  </si>
  <si>
    <t>Birdsboro</t>
  </si>
  <si>
    <t>J.P. Mascaro &amp; Sons</t>
  </si>
  <si>
    <t>Green Gas Americas, Inc., Access Energy, LLC</t>
  </si>
  <si>
    <t>O'Brien Energy Products, Inc., Resource Management International</t>
  </si>
  <si>
    <t>Pottstown LF</t>
  </si>
  <si>
    <t>Richard's LF</t>
  </si>
  <si>
    <t>Marion Center</t>
  </si>
  <si>
    <t>Rolling Hills LF</t>
  </si>
  <si>
    <t>Boyertown</t>
  </si>
  <si>
    <t>Delaware County, PA</t>
  </si>
  <si>
    <t>Rosencranse LF</t>
  </si>
  <si>
    <t>Beach Lake</t>
  </si>
  <si>
    <t>Wayne</t>
  </si>
  <si>
    <t>John Sexton Sand &amp; Gravel</t>
  </si>
  <si>
    <t>Sandy Run LF</t>
  </si>
  <si>
    <t>Hopewell</t>
  </si>
  <si>
    <t>Bedford</t>
  </si>
  <si>
    <t>Sanitary LF</t>
  </si>
  <si>
    <t>Municipal Authority of Westmoreland County</t>
  </si>
  <si>
    <t>Seccra LF</t>
  </si>
  <si>
    <t>West Grove</t>
  </si>
  <si>
    <t>Chester</t>
  </si>
  <si>
    <t>Southeastern Chester County Refuse Authority (SECCRA), PA</t>
  </si>
  <si>
    <t>Seneca Landfill</t>
  </si>
  <si>
    <t>Evans City</t>
  </si>
  <si>
    <t>Vogel Holdings, Inc.</t>
  </si>
  <si>
    <t>Keystone Renewable Energy, LLC</t>
  </si>
  <si>
    <t>Shade LF (RCC LF)</t>
  </si>
  <si>
    <t>Cairnbrook</t>
  </si>
  <si>
    <t>Keystone Renewable Energy, LLC, Leaf Clean Energy</t>
  </si>
  <si>
    <t>South Hills Landfill</t>
  </si>
  <si>
    <t>Library</t>
  </si>
  <si>
    <t>Green Gas Energy, LLC</t>
  </si>
  <si>
    <t>Southern Alleghenies LF</t>
  </si>
  <si>
    <t>Davidsville</t>
  </si>
  <si>
    <t>Tioga County LF</t>
  </si>
  <si>
    <t>Blossburg</t>
  </si>
  <si>
    <t>Tioga</t>
  </si>
  <si>
    <t>Tullytown LF</t>
  </si>
  <si>
    <t>Valley LF</t>
  </si>
  <si>
    <t>Irwin</t>
  </si>
  <si>
    <t>Veolia ES Chestnut Valley Landfill, Inc.</t>
  </si>
  <si>
    <t>German</t>
  </si>
  <si>
    <t>Veolia ES Solid Waste, Inc.</t>
  </si>
  <si>
    <t>Veolia ES Greentree Landfill, LLC</t>
  </si>
  <si>
    <t>Kersey</t>
  </si>
  <si>
    <t>Elk</t>
  </si>
  <si>
    <t>Beacon Generating LLC, American Exploration</t>
  </si>
  <si>
    <t>Wach's LF</t>
  </si>
  <si>
    <t>West Newton</t>
  </si>
  <si>
    <t>Wade LF</t>
  </si>
  <si>
    <t>Parker</t>
  </si>
  <si>
    <t>Wayne Township LF</t>
  </si>
  <si>
    <t>Lock Haven</t>
  </si>
  <si>
    <t>Clinton</t>
  </si>
  <si>
    <t>Clinton County Solid Waste Authority, PA</t>
  </si>
  <si>
    <t>Jersey Shore Steel, Wayne Township LF</t>
  </si>
  <si>
    <t>Western Berks Refuse Authority LF</t>
  </si>
  <si>
    <t>Western Berks Refuse Authority</t>
  </si>
  <si>
    <t>Westmoreland Waste Landfill</t>
  </si>
  <si>
    <t>Belle Vernon</t>
  </si>
  <si>
    <t>York County SLF</t>
  </si>
  <si>
    <t>York County Solid Waste Authority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</si>
</sst>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* #,##0.000_);_(* \(#,##0.000\);_(* &quot;-&quot;??_);_(@_)"/>
    <numFmt numFmtId="166" formatCode="_(* #,##0_);_(* \(#,##0\);_(* &quot;-&quot;??_);_(@_)"/>
    <numFmt numFmtId="167" formatCode="0.00000"/>
    <numFmt numFmtId="168" formatCode="0.0%"/>
    <numFmt numFmtId="169" formatCode="0.0000"/>
    <numFmt numFmtId="170" formatCode="#,##0.0000"/>
    <numFmt numFmtId="171" formatCode="0.0"/>
    <numFmt numFmtId="172" formatCode="0.000"/>
  </numFmts>
  <fonts count="47">
    <font>
      <sz val="10"/>
      <name val="Arial"/>
      <family val="0"/>
    </font>
    <font>
      <sz val="8"/>
      <name val="Arial"/>
      <family val="0"/>
    </font>
    <font>
      <b/>
      <u val="single"/>
      <sz val="14"/>
      <color indexed="18"/>
      <name val="Comic Sans MS"/>
      <family val="4"/>
    </font>
    <font>
      <b/>
      <sz val="10"/>
      <color indexed="18"/>
      <name val="Comic Sans MS"/>
      <family val="4"/>
    </font>
    <font>
      <sz val="10"/>
      <color indexed="9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57" applyFont="1" applyFill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7" applyFont="1" applyFill="1" applyBorder="1">
      <alignment/>
      <protection/>
    </xf>
    <xf numFmtId="0" fontId="6" fillId="0" borderId="10" xfId="57" applyFont="1" applyFill="1" applyBorder="1">
      <alignment/>
      <protection/>
    </xf>
    <xf numFmtId="165" fontId="5" fillId="0" borderId="10" xfId="57" applyNumberFormat="1" applyFont="1" applyFill="1" applyBorder="1">
      <alignment/>
      <protection/>
    </xf>
    <xf numFmtId="0" fontId="6" fillId="0" borderId="0" xfId="0" applyFont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165" fontId="5" fillId="0" borderId="11" xfId="42" applyNumberFormat="1" applyFont="1" applyFill="1" applyBorder="1" applyAlignment="1">
      <alignment horizontal="right"/>
    </xf>
    <xf numFmtId="165" fontId="6" fillId="0" borderId="0" xfId="42" applyNumberFormat="1" applyFont="1" applyFill="1" applyBorder="1" applyAlignment="1">
      <alignment horizontal="right"/>
    </xf>
    <xf numFmtId="0" fontId="6" fillId="0" borderId="11" xfId="57" applyFont="1" applyFill="1" applyBorder="1">
      <alignment/>
      <protection/>
    </xf>
    <xf numFmtId="166" fontId="6" fillId="0" borderId="10" xfId="57" applyNumberFormat="1" applyFont="1" applyFill="1" applyBorder="1">
      <alignment/>
      <protection/>
    </xf>
    <xf numFmtId="0" fontId="1" fillId="0" borderId="0" xfId="0" applyFont="1" applyAlignment="1">
      <alignment/>
    </xf>
    <xf numFmtId="0" fontId="5" fillId="0" borderId="0" xfId="57" applyFont="1" applyFill="1" applyBorder="1" applyAlignment="1">
      <alignment horizontal="left" indent="1"/>
      <protection/>
    </xf>
    <xf numFmtId="166" fontId="5" fillId="0" borderId="0" xfId="57" applyNumberFormat="1" applyFont="1" applyFill="1" applyBorder="1">
      <alignment/>
      <protection/>
    </xf>
    <xf numFmtId="166" fontId="6" fillId="0" borderId="0" xfId="42" applyNumberFormat="1" applyFont="1" applyFill="1" applyBorder="1" applyAlignment="1">
      <alignment horizontal="right"/>
    </xf>
    <xf numFmtId="0" fontId="5" fillId="0" borderId="11" xfId="57" applyFont="1" applyFill="1" applyBorder="1" applyAlignment="1">
      <alignment horizontal="left" indent="1"/>
      <protection/>
    </xf>
    <xf numFmtId="166" fontId="5" fillId="0" borderId="11" xfId="57" applyNumberFormat="1" applyFont="1" applyFill="1" applyBorder="1">
      <alignment/>
      <protection/>
    </xf>
    <xf numFmtId="0" fontId="1" fillId="0" borderId="0" xfId="0" applyFont="1" applyFill="1" applyAlignment="1">
      <alignment/>
    </xf>
    <xf numFmtId="0" fontId="6" fillId="0" borderId="12" xfId="57" applyFont="1" applyFill="1" applyBorder="1">
      <alignment/>
      <protection/>
    </xf>
    <xf numFmtId="166" fontId="6" fillId="0" borderId="12" xfId="42" applyNumberFormat="1" applyFont="1" applyFill="1" applyBorder="1" applyAlignment="1">
      <alignment horizontal="right"/>
    </xf>
    <xf numFmtId="166" fontId="6" fillId="0" borderId="11" xfId="42" applyNumberFormat="1" applyFont="1" applyFill="1" applyBorder="1" applyAlignment="1">
      <alignment horizontal="right"/>
    </xf>
    <xf numFmtId="0" fontId="3" fillId="0" borderId="0" xfId="57" applyFont="1">
      <alignment/>
      <protection/>
    </xf>
    <xf numFmtId="0" fontId="1" fillId="0" borderId="0" xfId="57" applyFont="1">
      <alignment/>
      <protection/>
    </xf>
    <xf numFmtId="167" fontId="1" fillId="0" borderId="0" xfId="57" applyNumberFormat="1" applyFont="1">
      <alignment/>
      <protection/>
    </xf>
    <xf numFmtId="0" fontId="6" fillId="0" borderId="11" xfId="0" applyFont="1" applyBorder="1" applyAlignment="1">
      <alignment/>
    </xf>
    <xf numFmtId="166" fontId="6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166" fontId="5" fillId="0" borderId="0" xfId="42" applyNumberFormat="1" applyFont="1" applyBorder="1" applyAlignment="1">
      <alignment/>
    </xf>
    <xf numFmtId="166" fontId="5" fillId="0" borderId="0" xfId="42" applyNumberFormat="1" applyFont="1" applyFill="1" applyBorder="1" applyAlignment="1">
      <alignment/>
    </xf>
    <xf numFmtId="166" fontId="6" fillId="0" borderId="11" xfId="42" applyNumberFormat="1" applyFont="1" applyBorder="1" applyAlignment="1">
      <alignment/>
    </xf>
    <xf numFmtId="0" fontId="6" fillId="0" borderId="12" xfId="0" applyFont="1" applyBorder="1" applyAlignment="1">
      <alignment/>
    </xf>
    <xf numFmtId="166" fontId="6" fillId="0" borderId="12" xfId="42" applyNumberFormat="1" applyFont="1" applyBorder="1" applyAlignment="1">
      <alignment/>
    </xf>
    <xf numFmtId="0" fontId="6" fillId="0" borderId="0" xfId="57" applyFont="1" applyFill="1" applyBorder="1" applyAlignment="1">
      <alignment horizontal="left" indent="1"/>
      <protection/>
    </xf>
    <xf numFmtId="166" fontId="5" fillId="0" borderId="0" xfId="42" applyNumberFormat="1" applyFont="1" applyFill="1" applyBorder="1" applyAlignment="1">
      <alignment horizontal="right"/>
    </xf>
    <xf numFmtId="166" fontId="6" fillId="0" borderId="10" xfId="42" applyNumberFormat="1" applyFont="1" applyFill="1" applyBorder="1" applyAlignment="1">
      <alignment horizontal="right"/>
    </xf>
    <xf numFmtId="166" fontId="5" fillId="0" borderId="11" xfId="42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0" fontId="30" fillId="0" borderId="0" xfId="56">
      <alignment/>
      <protection/>
    </xf>
    <xf numFmtId="0" fontId="30" fillId="0" borderId="0" xfId="56" applyAlignment="1">
      <alignment wrapText="1"/>
      <protection/>
    </xf>
    <xf numFmtId="0" fontId="6" fillId="0" borderId="0" xfId="56" applyFont="1">
      <alignment/>
      <protection/>
    </xf>
    <xf numFmtId="166" fontId="1" fillId="33" borderId="13" xfId="44" applyNumberFormat="1" applyFont="1" applyFill="1" applyBorder="1" applyAlignment="1" applyProtection="1">
      <alignment/>
      <protection locked="0"/>
    </xf>
    <xf numFmtId="166" fontId="1" fillId="33" borderId="14" xfId="44" applyNumberFormat="1" applyFont="1" applyFill="1" applyBorder="1" applyAlignment="1" applyProtection="1">
      <alignment/>
      <protection locked="0"/>
    </xf>
    <xf numFmtId="3" fontId="1" fillId="0" borderId="0" xfId="56" applyNumberFormat="1" applyFont="1">
      <alignment/>
      <protection/>
    </xf>
    <xf numFmtId="166" fontId="1" fillId="33" borderId="13" xfId="44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5" fillId="34" borderId="15" xfId="0" applyFont="1" applyFill="1" applyBorder="1" applyAlignment="1">
      <alignment wrapText="1"/>
    </xf>
    <xf numFmtId="0" fontId="25" fillId="34" borderId="15" xfId="0" applyFont="1" applyFill="1" applyBorder="1" applyAlignment="1">
      <alignment horizontal="center" wrapText="1"/>
    </xf>
    <xf numFmtId="0" fontId="25" fillId="34" borderId="15" xfId="0" applyFont="1" applyFill="1" applyBorder="1" applyAlignment="1">
      <alignment horizontal="right" vertical="top" wrapText="1"/>
    </xf>
    <xf numFmtId="0" fontId="25" fillId="34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right" vertical="top" wrapText="1"/>
    </xf>
    <xf numFmtId="1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 vertical="top" wrapText="1"/>
    </xf>
    <xf numFmtId="0" fontId="25" fillId="34" borderId="16" xfId="0" applyFont="1" applyFill="1" applyBorder="1" applyAlignment="1">
      <alignment horizontal="left" vertical="top" wrapText="1"/>
    </xf>
    <xf numFmtId="0" fontId="25" fillId="34" borderId="16" xfId="0" applyFont="1" applyFill="1" applyBorder="1" applyAlignment="1">
      <alignment horizontal="center"/>
    </xf>
    <xf numFmtId="3" fontId="25" fillId="34" borderId="16" xfId="0" applyNumberFormat="1" applyFont="1" applyFill="1" applyBorder="1" applyAlignment="1">
      <alignment horizontal="center"/>
    </xf>
    <xf numFmtId="2" fontId="26" fillId="34" borderId="16" xfId="0" applyNumberFormat="1" applyFont="1" applyFill="1" applyBorder="1" applyAlignment="1">
      <alignment horizontal="center"/>
    </xf>
    <xf numFmtId="11" fontId="25" fillId="34" borderId="16" xfId="0" applyNumberFormat="1" applyFont="1" applyFill="1" applyBorder="1" applyAlignment="1">
      <alignment horizontal="center"/>
    </xf>
    <xf numFmtId="3" fontId="26" fillId="34" borderId="16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9" fontId="0" fillId="0" borderId="0" xfId="0" applyNumberFormat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11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168" fontId="0" fillId="0" borderId="17" xfId="0" applyNumberFormat="1" applyBorder="1" applyAlignment="1">
      <alignment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11" fontId="0" fillId="0" borderId="17" xfId="0" applyNumberForma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34" borderId="18" xfId="0" applyFont="1" applyFill="1" applyBorder="1" applyAlignment="1">
      <alignment horizontal="right"/>
    </xf>
    <xf numFmtId="3" fontId="25" fillId="34" borderId="0" xfId="0" applyNumberFormat="1" applyFont="1" applyFill="1" applyAlignment="1">
      <alignment/>
    </xf>
    <xf numFmtId="168" fontId="25" fillId="34" borderId="0" xfId="0" applyNumberFormat="1" applyFont="1" applyFill="1" applyAlignment="1">
      <alignment/>
    </xf>
    <xf numFmtId="10" fontId="25" fillId="34" borderId="0" xfId="0" applyNumberFormat="1" applyFont="1" applyFill="1" applyAlignment="1">
      <alignment horizontal="right"/>
    </xf>
    <xf numFmtId="11" fontId="25" fillId="34" borderId="0" xfId="0" applyNumberFormat="1" applyFont="1" applyFill="1" applyAlignment="1">
      <alignment/>
    </xf>
    <xf numFmtId="10" fontId="25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6" fillId="0" borderId="20" xfId="0" applyFont="1" applyFill="1" applyBorder="1" applyAlignment="1">
      <alignment horizontal="left"/>
    </xf>
    <xf numFmtId="3" fontId="25" fillId="34" borderId="21" xfId="0" applyNumberFormat="1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26" fillId="0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0" borderId="22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0" fontId="0" fillId="0" borderId="0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8" fillId="35" borderId="24" xfId="56" applyFont="1" applyFill="1" applyBorder="1" applyAlignment="1">
      <alignment horizontal="center" wrapText="1"/>
      <protection/>
    </xf>
    <xf numFmtId="2" fontId="28" fillId="35" borderId="24" xfId="56" applyNumberFormat="1" applyFont="1" applyFill="1" applyBorder="1" applyAlignment="1">
      <alignment horizontal="center" wrapText="1"/>
      <protection/>
    </xf>
    <xf numFmtId="171" fontId="28" fillId="35" borderId="24" xfId="56" applyNumberFormat="1" applyFont="1" applyFill="1" applyBorder="1" applyAlignment="1">
      <alignment horizontal="center" wrapText="1"/>
      <protection/>
    </xf>
    <xf numFmtId="172" fontId="28" fillId="35" borderId="24" xfId="56" applyNumberFormat="1" applyFont="1" applyFill="1" applyBorder="1" applyAlignment="1">
      <alignment horizontal="center" wrapText="1"/>
      <protection/>
    </xf>
    <xf numFmtId="0" fontId="28" fillId="35" borderId="25" xfId="56" applyNumberFormat="1" applyFont="1" applyFill="1" applyBorder="1" applyAlignment="1" quotePrefix="1">
      <alignment horizontal="center" wrapText="1"/>
      <protection/>
    </xf>
    <xf numFmtId="0" fontId="29" fillId="0" borderId="0" xfId="56" applyFont="1" applyAlignment="1">
      <alignment wrapText="1"/>
      <protection/>
    </xf>
    <xf numFmtId="0" fontId="29" fillId="0" borderId="26" xfId="56" applyFont="1" applyBorder="1" applyAlignment="1">
      <alignment wrapText="1"/>
      <protection/>
    </xf>
    <xf numFmtId="3" fontId="29" fillId="0" borderId="26" xfId="56" applyNumberFormat="1" applyFont="1" applyBorder="1" applyAlignment="1">
      <alignment wrapText="1"/>
      <protection/>
    </xf>
    <xf numFmtId="0" fontId="29" fillId="0" borderId="26" xfId="56" applyNumberFormat="1" applyFont="1" applyBorder="1" applyAlignment="1" quotePrefix="1">
      <alignment wrapText="1"/>
      <protection/>
    </xf>
    <xf numFmtId="14" fontId="29" fillId="0" borderId="26" xfId="56" applyNumberFormat="1" applyFont="1" applyBorder="1" applyAlignment="1">
      <alignment wrapText="1"/>
      <protection/>
    </xf>
    <xf numFmtId="171" fontId="29" fillId="0" borderId="26" xfId="56" applyNumberFormat="1" applyFont="1" applyBorder="1" applyAlignment="1">
      <alignment wrapText="1"/>
      <protection/>
    </xf>
    <xf numFmtId="172" fontId="29" fillId="0" borderId="26" xfId="56" applyNumberFormat="1" applyFont="1" applyBorder="1" applyAlignment="1">
      <alignment wrapText="1"/>
      <protection/>
    </xf>
    <xf numFmtId="172" fontId="29" fillId="0" borderId="27" xfId="56" applyNumberFormat="1" applyFont="1" applyBorder="1" applyAlignment="1">
      <alignment wrapText="1"/>
      <protection/>
    </xf>
    <xf numFmtId="0" fontId="29" fillId="0" borderId="28" xfId="56" applyFont="1" applyBorder="1" applyAlignment="1">
      <alignment wrapText="1"/>
      <protection/>
    </xf>
    <xf numFmtId="3" fontId="29" fillId="0" borderId="28" xfId="56" applyNumberFormat="1" applyFont="1" applyBorder="1" applyAlignment="1">
      <alignment wrapText="1"/>
      <protection/>
    </xf>
    <xf numFmtId="0" fontId="29" fillId="0" borderId="28" xfId="56" applyNumberFormat="1" applyFont="1" applyBorder="1" applyAlignment="1" quotePrefix="1">
      <alignment wrapText="1"/>
      <protection/>
    </xf>
    <xf numFmtId="14" fontId="29" fillId="0" borderId="28" xfId="56" applyNumberFormat="1" applyFont="1" applyBorder="1" applyAlignment="1">
      <alignment wrapText="1"/>
      <protection/>
    </xf>
    <xf numFmtId="171" fontId="29" fillId="0" borderId="28" xfId="56" applyNumberFormat="1" applyFont="1" applyBorder="1" applyAlignment="1">
      <alignment wrapText="1"/>
      <protection/>
    </xf>
    <xf numFmtId="172" fontId="29" fillId="0" borderId="28" xfId="56" applyNumberFormat="1" applyFont="1" applyBorder="1" applyAlignment="1">
      <alignment wrapText="1"/>
      <protection/>
    </xf>
    <xf numFmtId="172" fontId="29" fillId="0" borderId="29" xfId="56" applyNumberFormat="1" applyFont="1" applyBorder="1" applyAlignment="1">
      <alignment wrapText="1"/>
      <protection/>
    </xf>
    <xf numFmtId="172" fontId="29" fillId="0" borderId="29" xfId="56" applyNumberFormat="1" applyFont="1" applyBorder="1" applyAlignment="1" quotePrefix="1">
      <alignment wrapText="1"/>
      <protection/>
    </xf>
    <xf numFmtId="0" fontId="29" fillId="0" borderId="0" xfId="56" applyFont="1" applyAlignment="1">
      <alignment horizontal="center" wrapText="1"/>
      <protection/>
    </xf>
    <xf numFmtId="2" fontId="29" fillId="0" borderId="0" xfId="56" applyNumberFormat="1" applyFont="1" applyAlignment="1">
      <alignment wrapText="1"/>
      <protection/>
    </xf>
    <xf numFmtId="171" fontId="29" fillId="0" borderId="0" xfId="56" applyNumberFormat="1" applyFont="1" applyAlignment="1">
      <alignment wrapText="1"/>
      <protection/>
    </xf>
    <xf numFmtId="172" fontId="29" fillId="0" borderId="0" xfId="56" applyNumberFormat="1" applyFont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nergy Module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auto="1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auto="1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</xdr:row>
      <xdr:rowOff>438150</xdr:rowOff>
    </xdr:from>
    <xdr:to>
      <xdr:col>7</xdr:col>
      <xdr:colOff>514350</xdr:colOff>
      <xdr:row>4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38875" y="1238250"/>
          <a:ext cx="428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</a:t>
          </a:r>
        </a:p>
      </xdr:txBody>
    </xdr:sp>
    <xdr:clientData/>
  </xdr:twoCellAnchor>
  <xdr:twoCellAnchor>
    <xdr:from>
      <xdr:col>8</xdr:col>
      <xdr:colOff>123825</xdr:colOff>
      <xdr:row>4</xdr:row>
      <xdr:rowOff>447675</xdr:rowOff>
    </xdr:from>
    <xdr:to>
      <xdr:col>8</xdr:col>
      <xdr:colOff>609600</xdr:colOff>
      <xdr:row>4</xdr:row>
      <xdr:rowOff>590550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86575" y="1247775"/>
          <a:ext cx="485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Btu</a:t>
          </a:r>
        </a:p>
      </xdr:txBody>
    </xdr:sp>
    <xdr:clientData/>
  </xdr:twoCellAnchor>
  <xdr:twoCellAnchor>
    <xdr:from>
      <xdr:col>9</xdr:col>
      <xdr:colOff>152400</xdr:colOff>
      <xdr:row>4</xdr:row>
      <xdr:rowOff>457200</xdr:rowOff>
    </xdr:from>
    <xdr:to>
      <xdr:col>9</xdr:col>
      <xdr:colOff>781050</xdr:colOff>
      <xdr:row>4</xdr:row>
      <xdr:rowOff>609600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67625" y="1257300"/>
          <a:ext cx="628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57421875" style="0" customWidth="1"/>
    <col min="2" max="2" width="26.28125" style="0" customWidth="1"/>
    <col min="3" max="33" width="12.8515625" style="0" customWidth="1"/>
  </cols>
  <sheetData>
    <row r="1" ht="22.5">
      <c r="A1" s="1" t="s">
        <v>0</v>
      </c>
    </row>
    <row r="2" ht="18.75" customHeight="1">
      <c r="A2" s="2" t="s">
        <v>1</v>
      </c>
    </row>
    <row r="3" spans="2:3" ht="17.25" customHeight="1">
      <c r="B3" s="3" t="s">
        <v>2</v>
      </c>
      <c r="C3" s="3">
        <v>2006</v>
      </c>
    </row>
    <row r="4" ht="15" customHeight="1"/>
    <row r="5" spans="2:14" ht="25.5" customHeight="1">
      <c r="B5" s="53">
        <v>0</v>
      </c>
      <c r="C5" s="53"/>
      <c r="D5" s="53"/>
      <c r="E5" s="53"/>
      <c r="F5" s="53"/>
      <c r="G5" s="53"/>
      <c r="H5" s="53"/>
      <c r="I5" s="53"/>
      <c r="J5" s="53"/>
      <c r="K5" s="4"/>
      <c r="L5" s="4"/>
      <c r="M5" s="4"/>
      <c r="N5" s="4"/>
    </row>
    <row r="6" ht="15" customHeight="1">
      <c r="B6" s="5" t="s">
        <v>3</v>
      </c>
    </row>
    <row r="7" spans="2:33" ht="15" customHeight="1">
      <c r="B7" s="6"/>
      <c r="C7" s="6">
        <v>1990</v>
      </c>
      <c r="D7" s="6">
        <v>1991</v>
      </c>
      <c r="E7" s="6">
        <v>1992</v>
      </c>
      <c r="F7" s="6">
        <v>1993</v>
      </c>
      <c r="G7" s="6">
        <v>1994</v>
      </c>
      <c r="H7" s="6">
        <v>1995</v>
      </c>
      <c r="I7" s="6">
        <v>1996</v>
      </c>
      <c r="J7" s="6">
        <v>1997</v>
      </c>
      <c r="K7" s="6">
        <v>1998</v>
      </c>
      <c r="L7" s="6">
        <v>1999</v>
      </c>
      <c r="M7" s="6">
        <v>2000</v>
      </c>
      <c r="N7" s="6">
        <v>2001</v>
      </c>
      <c r="O7" s="6">
        <v>2002</v>
      </c>
      <c r="P7" s="6">
        <v>2003</v>
      </c>
      <c r="Q7" s="6">
        <v>2004</v>
      </c>
      <c r="R7" s="6">
        <v>2005</v>
      </c>
      <c r="S7" s="6">
        <v>2006</v>
      </c>
      <c r="T7" s="6">
        <v>2007</v>
      </c>
      <c r="U7" s="6">
        <v>2008</v>
      </c>
      <c r="V7" s="6">
        <v>2009</v>
      </c>
      <c r="W7" s="6">
        <v>2010</v>
      </c>
      <c r="X7" s="6">
        <v>2011</v>
      </c>
      <c r="Y7" s="6">
        <v>2012</v>
      </c>
      <c r="Z7" s="6">
        <v>2013</v>
      </c>
      <c r="AA7" s="6">
        <v>2014</v>
      </c>
      <c r="AB7" s="6">
        <v>2015</v>
      </c>
      <c r="AC7" s="6">
        <v>2016</v>
      </c>
      <c r="AD7" s="6">
        <v>2017</v>
      </c>
      <c r="AE7" s="6">
        <v>2018</v>
      </c>
      <c r="AF7" s="6">
        <v>2019</v>
      </c>
      <c r="AG7" s="6">
        <v>2020</v>
      </c>
    </row>
    <row r="8" spans="2:33" ht="15" customHeight="1">
      <c r="B8" s="7" t="s">
        <v>4</v>
      </c>
      <c r="C8" s="8">
        <v>10.268134735703189</v>
      </c>
      <c r="D8" s="8">
        <v>10.528641291592399</v>
      </c>
      <c r="E8" s="8">
        <v>10.699888081718267</v>
      </c>
      <c r="F8" s="8">
        <v>10.9161471943114</v>
      </c>
      <c r="G8" s="8">
        <v>11.169591243689712</v>
      </c>
      <c r="H8" s="8">
        <v>11.504131765210941</v>
      </c>
      <c r="I8" s="8">
        <v>11.850880711741139</v>
      </c>
      <c r="J8" s="8">
        <v>12.264545279920068</v>
      </c>
      <c r="K8" s="8">
        <v>12.700554243288233</v>
      </c>
      <c r="L8" s="8">
        <v>13.208382634366126</v>
      </c>
      <c r="M8" s="8">
        <v>-0.6064227434309155</v>
      </c>
      <c r="N8" s="8">
        <v>0.006819890135626019</v>
      </c>
      <c r="O8" s="8">
        <v>0.6066698223500372</v>
      </c>
      <c r="P8" s="8">
        <v>1.1437045782015134</v>
      </c>
      <c r="Q8" s="8">
        <v>1.636540374515381</v>
      </c>
      <c r="R8" s="8">
        <v>2.1020223644941534</v>
      </c>
      <c r="S8" s="8">
        <v>2.518549911972409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</row>
    <row r="9" spans="2:33" ht="15" customHeight="1">
      <c r="B9" s="9" t="s">
        <v>5</v>
      </c>
      <c r="C9" s="10">
        <v>0.225230749058463</v>
      </c>
      <c r="D9" s="10">
        <v>0.992889367169289</v>
      </c>
      <c r="E9" s="10">
        <v>1.105782949630686</v>
      </c>
      <c r="F9" s="10">
        <v>0.5862040822854464</v>
      </c>
      <c r="G9" s="10">
        <v>0.7910034016027531</v>
      </c>
      <c r="H9" s="10">
        <v>0.6773168060579924</v>
      </c>
      <c r="I9" s="10">
        <v>0.6382370026738743</v>
      </c>
      <c r="J9" s="10">
        <v>0.9663111268279152</v>
      </c>
      <c r="K9" s="10">
        <v>1.005568798304303</v>
      </c>
      <c r="L9" s="10">
        <v>0.8637395827362292</v>
      </c>
      <c r="M9" s="10">
        <v>1.5718390041107548</v>
      </c>
      <c r="N9" s="10">
        <v>1.6853227417415317</v>
      </c>
      <c r="O9" s="10">
        <v>1.6450963244304722</v>
      </c>
      <c r="P9" s="10">
        <v>1.7047133258567102</v>
      </c>
      <c r="Q9" s="10">
        <v>1.7712795785032929</v>
      </c>
      <c r="R9" s="10">
        <v>1.9650206325016677</v>
      </c>
      <c r="S9" s="10">
        <v>2.099372280033104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</row>
    <row r="10" spans="2:33" ht="15" customHeight="1">
      <c r="B10" s="11" t="s">
        <v>6</v>
      </c>
      <c r="C10" s="12">
        <v>0.007399651912452818</v>
      </c>
      <c r="D10" s="12">
        <v>0.029388249652300077</v>
      </c>
      <c r="E10" s="12">
        <v>0.033350404405422814</v>
      </c>
      <c r="F10" s="12">
        <v>0.016457419805288042</v>
      </c>
      <c r="G10" s="12">
        <v>0.022335069735748062</v>
      </c>
      <c r="H10" s="12">
        <v>0.018932219776008046</v>
      </c>
      <c r="I10" s="12">
        <v>0.016587346803750843</v>
      </c>
      <c r="J10" s="12">
        <v>0.024530217309776708</v>
      </c>
      <c r="K10" s="12">
        <v>0.025044975703686464</v>
      </c>
      <c r="L10" s="12">
        <v>0.020615083756097653</v>
      </c>
      <c r="M10" s="12">
        <v>0.03647487649045637</v>
      </c>
      <c r="N10" s="12">
        <v>0.03722982659552436</v>
      </c>
      <c r="O10" s="12">
        <v>0.03564291061029958</v>
      </c>
      <c r="P10" s="12">
        <v>0.03605106699547058</v>
      </c>
      <c r="Q10" s="12">
        <v>0.035481504156209216</v>
      </c>
      <c r="R10" s="12">
        <v>0.03544907190259294</v>
      </c>
      <c r="S10" s="12">
        <v>0.03820766955995525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</row>
    <row r="11" spans="2:33" ht="15" customHeight="1">
      <c r="B11" s="9" t="s">
        <v>7</v>
      </c>
      <c r="C11" s="13">
        <v>10.500765136674104</v>
      </c>
      <c r="D11" s="13">
        <v>11.550918908413987</v>
      </c>
      <c r="E11" s="13">
        <v>11.839021435754375</v>
      </c>
      <c r="F11" s="13">
        <v>11.518808696402136</v>
      </c>
      <c r="G11" s="13">
        <v>11.982929715028213</v>
      </c>
      <c r="H11" s="13">
        <v>12.200380791044942</v>
      </c>
      <c r="I11" s="13">
        <v>12.505705061218764</v>
      </c>
      <c r="J11" s="13">
        <v>13.25538662405776</v>
      </c>
      <c r="K11" s="13">
        <v>13.731168017296222</v>
      </c>
      <c r="L11" s="13">
        <v>14.092737300858452</v>
      </c>
      <c r="M11" s="13">
        <v>1.0018911371702957</v>
      </c>
      <c r="N11" s="13">
        <v>1.7293724584726822</v>
      </c>
      <c r="O11" s="13">
        <v>2.2874090573908092</v>
      </c>
      <c r="P11" s="13">
        <v>2.8844689710536944</v>
      </c>
      <c r="Q11" s="13">
        <v>3.4433014571748837</v>
      </c>
      <c r="R11" s="13">
        <v>4.102492068898414</v>
      </c>
      <c r="S11" s="13">
        <v>4.656129861565469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</row>
    <row r="12" ht="15" customHeight="1"/>
    <row r="13" ht="15" customHeight="1">
      <c r="B13" s="5" t="s">
        <v>8</v>
      </c>
    </row>
    <row r="14" spans="2:33" ht="15" customHeight="1">
      <c r="B14" s="14"/>
      <c r="C14" s="14">
        <v>1990</v>
      </c>
      <c r="D14" s="14">
        <v>1991</v>
      </c>
      <c r="E14" s="14">
        <v>1992</v>
      </c>
      <c r="F14" s="14">
        <v>1993</v>
      </c>
      <c r="G14" s="14">
        <v>1994</v>
      </c>
      <c r="H14" s="14">
        <v>1995</v>
      </c>
      <c r="I14" s="14">
        <v>1996</v>
      </c>
      <c r="J14" s="14">
        <v>1997</v>
      </c>
      <c r="K14" s="14">
        <v>1998</v>
      </c>
      <c r="L14" s="6">
        <v>1999</v>
      </c>
      <c r="M14" s="6">
        <v>2000</v>
      </c>
      <c r="N14" s="6">
        <v>2001</v>
      </c>
      <c r="O14" s="6">
        <v>2002</v>
      </c>
      <c r="P14" s="6">
        <v>2003</v>
      </c>
      <c r="Q14" s="6">
        <v>2004</v>
      </c>
      <c r="R14" s="6">
        <v>2005</v>
      </c>
      <c r="S14" s="6">
        <v>2006</v>
      </c>
      <c r="T14" s="6">
        <v>2007</v>
      </c>
      <c r="U14" s="6">
        <v>2008</v>
      </c>
      <c r="V14" s="6">
        <v>2009</v>
      </c>
      <c r="W14" s="6">
        <v>2010</v>
      </c>
      <c r="X14" s="6">
        <v>2011</v>
      </c>
      <c r="Y14" s="6">
        <v>2012</v>
      </c>
      <c r="Z14" s="6">
        <v>2013</v>
      </c>
      <c r="AA14" s="6">
        <v>2014</v>
      </c>
      <c r="AB14" s="6">
        <v>2015</v>
      </c>
      <c r="AC14" s="6">
        <v>2016</v>
      </c>
      <c r="AD14" s="6">
        <v>2017</v>
      </c>
      <c r="AE14" s="6">
        <v>2018</v>
      </c>
      <c r="AF14" s="6">
        <v>2019</v>
      </c>
      <c r="AG14" s="6">
        <v>2020</v>
      </c>
    </row>
    <row r="15" spans="2:33" ht="15" customHeight="1">
      <c r="B15" s="7" t="s">
        <v>9</v>
      </c>
      <c r="C15" s="15">
        <v>11409038.595225766</v>
      </c>
      <c r="D15" s="15">
        <v>11698490.323991554</v>
      </c>
      <c r="E15" s="15">
        <v>11888764.535242518</v>
      </c>
      <c r="F15" s="15">
        <v>12129052.438123776</v>
      </c>
      <c r="G15" s="15">
        <v>12410656.937433014</v>
      </c>
      <c r="H15" s="15">
        <v>12782368.628012156</v>
      </c>
      <c r="I15" s="15">
        <v>13167645.235267932</v>
      </c>
      <c r="J15" s="15">
        <v>13627272.533244519</v>
      </c>
      <c r="K15" s="15">
        <v>14111726.936986923</v>
      </c>
      <c r="L15" s="15">
        <v>14675980.704851251</v>
      </c>
      <c r="M15" s="15">
        <v>15253753.976983426</v>
      </c>
      <c r="N15" s="15">
        <v>15935134.680946251</v>
      </c>
      <c r="O15" s="15">
        <v>16601634.60562893</v>
      </c>
      <c r="P15" s="15">
        <v>17198339.889908347</v>
      </c>
      <c r="Q15" s="15">
        <v>17745935.21914598</v>
      </c>
      <c r="R15" s="15">
        <v>18263137.430233505</v>
      </c>
      <c r="S15" s="15">
        <v>18725945.816320453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</row>
    <row r="16" spans="2:33" s="16" customFormat="1" ht="12.75">
      <c r="B16" s="17" t="s">
        <v>10</v>
      </c>
      <c r="C16" s="18">
        <v>10662652.892734362</v>
      </c>
      <c r="D16" s="18">
        <v>10933168.52709491</v>
      </c>
      <c r="E16" s="18">
        <v>11110994.892750015</v>
      </c>
      <c r="F16" s="18">
        <v>11335563.026283903</v>
      </c>
      <c r="G16" s="18">
        <v>11598744.801339265</v>
      </c>
      <c r="H16" s="18">
        <v>11946138.904684257</v>
      </c>
      <c r="I16" s="18">
        <v>12306210.500250403</v>
      </c>
      <c r="J16" s="18">
        <v>12735768.72265843</v>
      </c>
      <c r="K16" s="18">
        <v>13188529.84765133</v>
      </c>
      <c r="L16" s="18">
        <v>13715869.817617992</v>
      </c>
      <c r="M16" s="18">
        <v>14255844.838302268</v>
      </c>
      <c r="N16" s="18">
        <v>14892649.234529205</v>
      </c>
      <c r="O16" s="18">
        <v>15515546.36040087</v>
      </c>
      <c r="P16" s="18">
        <v>16073214.850381633</v>
      </c>
      <c r="Q16" s="18">
        <v>16584986.186117737</v>
      </c>
      <c r="R16" s="18">
        <v>17068352.738535985</v>
      </c>
      <c r="S16" s="18">
        <v>17500883.940486405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</row>
    <row r="17" spans="2:33" s="16" customFormat="1" ht="12.75">
      <c r="B17" s="17" t="s">
        <v>11</v>
      </c>
      <c r="C17" s="18">
        <v>746385.7024914053</v>
      </c>
      <c r="D17" s="18">
        <v>765321.7968966437</v>
      </c>
      <c r="E17" s="18">
        <v>777769.6424925012</v>
      </c>
      <c r="F17" s="18">
        <v>793489.4118398733</v>
      </c>
      <c r="G17" s="18">
        <v>811912.1360937486</v>
      </c>
      <c r="H17" s="18">
        <v>836229.7233278982</v>
      </c>
      <c r="I17" s="18">
        <v>861434.7350175283</v>
      </c>
      <c r="J17" s="18">
        <v>891503.8105860902</v>
      </c>
      <c r="K17" s="18">
        <v>923197.0893355933</v>
      </c>
      <c r="L17" s="18">
        <v>960110.8872332594</v>
      </c>
      <c r="M17" s="18">
        <v>997909.1386811589</v>
      </c>
      <c r="N17" s="18">
        <v>1042485.4464170444</v>
      </c>
      <c r="O17" s="18">
        <v>1086088.245228061</v>
      </c>
      <c r="P17" s="18">
        <v>1125125.0395267145</v>
      </c>
      <c r="Q17" s="18">
        <v>1160949.0330282417</v>
      </c>
      <c r="R17" s="18">
        <v>1194784.691697519</v>
      </c>
      <c r="S17" s="18">
        <v>1225061.8758340483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</row>
    <row r="18" spans="2:33" s="16" customFormat="1" ht="14.25">
      <c r="B18" s="7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-15927557.02524</v>
      </c>
      <c r="N18" s="15">
        <v>-15927557.02524</v>
      </c>
      <c r="O18" s="15">
        <v>-15927557.02524</v>
      </c>
      <c r="P18" s="15">
        <v>-15927557.02524</v>
      </c>
      <c r="Q18" s="15">
        <v>-15927557.02524</v>
      </c>
      <c r="R18" s="15">
        <v>-15927557.02524</v>
      </c>
      <c r="S18" s="15">
        <v>-15927557.02524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</row>
    <row r="19" spans="1:33" s="16" customFormat="1" ht="14.25">
      <c r="A19" s="19"/>
      <c r="B19" s="17" t="s">
        <v>13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-5067507.48</v>
      </c>
      <c r="N19" s="18">
        <v>-5067507.48</v>
      </c>
      <c r="O19" s="18">
        <v>-5067507.48</v>
      </c>
      <c r="P19" s="18">
        <v>-5067507.48</v>
      </c>
      <c r="Q19" s="18">
        <v>-5067507.48</v>
      </c>
      <c r="R19" s="18">
        <v>-5067507.48</v>
      </c>
      <c r="S19" s="18">
        <v>-5067507.48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</row>
    <row r="20" spans="2:33" s="16" customFormat="1" ht="12.75">
      <c r="B20" s="20" t="s">
        <v>14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-10860049.54524</v>
      </c>
      <c r="N20" s="21">
        <v>-10860049.54524</v>
      </c>
      <c r="O20" s="21">
        <v>-10860049.54524</v>
      </c>
      <c r="P20" s="21">
        <v>-10860049.54524</v>
      </c>
      <c r="Q20" s="21">
        <v>-10860049.54524</v>
      </c>
      <c r="R20" s="21">
        <v>-10860049.54524</v>
      </c>
      <c r="S20" s="21">
        <v>-10860049.54524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</row>
    <row r="21" spans="2:33" s="22" customFormat="1" ht="14.25">
      <c r="B21" s="23" t="s">
        <v>15</v>
      </c>
      <c r="C21" s="24">
        <v>1066265.289273436</v>
      </c>
      <c r="D21" s="24">
        <v>1093316.8527094908</v>
      </c>
      <c r="E21" s="24">
        <v>1111099.4892750012</v>
      </c>
      <c r="F21" s="24">
        <v>1133556.30262839</v>
      </c>
      <c r="G21" s="24">
        <v>1159874.4801339263</v>
      </c>
      <c r="H21" s="24">
        <v>1194613.8904684254</v>
      </c>
      <c r="I21" s="24">
        <v>1230621.05002504</v>
      </c>
      <c r="J21" s="24">
        <v>1273576.8722658427</v>
      </c>
      <c r="K21" s="24">
        <v>1318852.984765133</v>
      </c>
      <c r="L21" s="24">
        <v>1371586.981761799</v>
      </c>
      <c r="M21" s="24">
        <v>-167171.21869377323</v>
      </c>
      <c r="N21" s="24">
        <v>-103490.77907107954</v>
      </c>
      <c r="O21" s="24">
        <v>-41201.06648391298</v>
      </c>
      <c r="P21" s="24">
        <v>14565.78251416329</v>
      </c>
      <c r="Q21" s="24">
        <v>65742.91608777361</v>
      </c>
      <c r="R21" s="24">
        <v>114079.57132959848</v>
      </c>
      <c r="S21" s="24">
        <v>157332.69152464042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</row>
    <row r="22" spans="2:256" s="22" customFormat="1" ht="14.25">
      <c r="B22" s="23" t="s">
        <v>16</v>
      </c>
      <c r="C22" s="25">
        <v>74638.57024914051</v>
      </c>
      <c r="D22" s="25">
        <v>76532.17968966435</v>
      </c>
      <c r="E22" s="25">
        <v>77776.9642492501</v>
      </c>
      <c r="F22" s="25">
        <v>79348.9411839873</v>
      </c>
      <c r="G22" s="25">
        <v>81191.21360937484</v>
      </c>
      <c r="H22" s="25">
        <v>83622.9723327898</v>
      </c>
      <c r="I22" s="25">
        <v>86143.47350175281</v>
      </c>
      <c r="J22" s="25">
        <v>89150.381058609</v>
      </c>
      <c r="K22" s="25">
        <v>92319.7089335593</v>
      </c>
      <c r="L22" s="25">
        <v>96011.08872332591</v>
      </c>
      <c r="M22" s="25">
        <v>99790.91386811587</v>
      </c>
      <c r="N22" s="25">
        <v>104248.54464170441</v>
      </c>
      <c r="O22" s="25">
        <v>108608.82452280607</v>
      </c>
      <c r="P22" s="25">
        <v>112512.50395267142</v>
      </c>
      <c r="Q22" s="25">
        <v>116094.90330282414</v>
      </c>
      <c r="R22" s="25">
        <v>119478.46916975187</v>
      </c>
      <c r="S22" s="25">
        <v>122506.1875834048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2" customFormat="1" ht="14.25">
      <c r="B23" s="14" t="s">
        <v>17</v>
      </c>
      <c r="C23" s="25">
        <v>10268134.73570319</v>
      </c>
      <c r="D23" s="25">
        <v>10528641.291592399</v>
      </c>
      <c r="E23" s="25">
        <v>10699888.081718268</v>
      </c>
      <c r="F23" s="25">
        <v>10916147.194311397</v>
      </c>
      <c r="G23" s="25">
        <v>11169591.243689712</v>
      </c>
      <c r="H23" s="25">
        <v>11504131.76521094</v>
      </c>
      <c r="I23" s="25">
        <v>11850880.711741138</v>
      </c>
      <c r="J23" s="25">
        <v>12264545.279920066</v>
      </c>
      <c r="K23" s="25">
        <v>12700554.24328823</v>
      </c>
      <c r="L23" s="25">
        <v>13208382.634366127</v>
      </c>
      <c r="M23" s="25">
        <v>-606422.7434309168</v>
      </c>
      <c r="N23" s="25">
        <v>6819.890135626163</v>
      </c>
      <c r="O23" s="25">
        <v>606669.8223500366</v>
      </c>
      <c r="P23" s="25">
        <v>1143704.5782015123</v>
      </c>
      <c r="Q23" s="25">
        <v>1636540.3745153816</v>
      </c>
      <c r="R23" s="25">
        <v>2102022.364494154</v>
      </c>
      <c r="S23" s="25">
        <v>2518549.9119724073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9:256" s="22" customFormat="1" ht="11.25"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2:256" s="22" customFormat="1" ht="16.5">
      <c r="B25" s="26" t="s">
        <v>18</v>
      </c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2:256" s="22" customFormat="1" ht="14.25">
      <c r="B26" s="29" t="s">
        <v>19</v>
      </c>
      <c r="C26" s="29">
        <v>1990</v>
      </c>
      <c r="D26" s="29">
        <v>1991</v>
      </c>
      <c r="E26" s="29">
        <v>1992</v>
      </c>
      <c r="F26" s="29">
        <v>1993</v>
      </c>
      <c r="G26" s="29">
        <v>1994</v>
      </c>
      <c r="H26" s="29">
        <v>1995</v>
      </c>
      <c r="I26" s="29">
        <v>1996</v>
      </c>
      <c r="J26" s="29">
        <v>1997</v>
      </c>
      <c r="K26" s="29">
        <v>1998</v>
      </c>
      <c r="L26" s="14">
        <v>1999</v>
      </c>
      <c r="M26" s="14">
        <v>2000</v>
      </c>
      <c r="N26" s="14">
        <v>2001</v>
      </c>
      <c r="O26" s="14">
        <v>2002</v>
      </c>
      <c r="P26" s="14">
        <v>2003</v>
      </c>
      <c r="Q26" s="14">
        <v>2004</v>
      </c>
      <c r="R26" s="14">
        <v>2005</v>
      </c>
      <c r="S26" s="14">
        <v>2006</v>
      </c>
      <c r="T26" s="14">
        <v>2007</v>
      </c>
      <c r="U26" s="14">
        <v>2008</v>
      </c>
      <c r="V26" s="14">
        <v>2009</v>
      </c>
      <c r="W26" s="14">
        <v>2010</v>
      </c>
      <c r="X26" s="14">
        <v>2011</v>
      </c>
      <c r="Y26" s="14">
        <v>2012</v>
      </c>
      <c r="Z26" s="14">
        <v>2013</v>
      </c>
      <c r="AA26" s="14">
        <v>2014</v>
      </c>
      <c r="AB26" s="14">
        <v>2015</v>
      </c>
      <c r="AC26" s="14">
        <v>2016</v>
      </c>
      <c r="AD26" s="14">
        <v>2017</v>
      </c>
      <c r="AE26" s="14">
        <v>2018</v>
      </c>
      <c r="AF26" s="14">
        <v>2019</v>
      </c>
      <c r="AG26" s="14">
        <v>2020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2:256" s="22" customFormat="1" ht="14.25">
      <c r="B27" s="9" t="s">
        <v>5</v>
      </c>
      <c r="C27" s="30">
        <v>225230.749058463</v>
      </c>
      <c r="D27" s="30">
        <v>992889.367169289</v>
      </c>
      <c r="E27" s="30">
        <v>1105782.9496306858</v>
      </c>
      <c r="F27" s="30">
        <v>586204.0822854465</v>
      </c>
      <c r="G27" s="30">
        <v>791003.4016027531</v>
      </c>
      <c r="H27" s="30">
        <v>677316.8060579924</v>
      </c>
      <c r="I27" s="30">
        <v>638237.0026738743</v>
      </c>
      <c r="J27" s="30">
        <v>966311.1268279151</v>
      </c>
      <c r="K27" s="30">
        <v>1005568.7983043031</v>
      </c>
      <c r="L27" s="30">
        <v>863739.5827362292</v>
      </c>
      <c r="M27" s="30">
        <v>1571839.0041107547</v>
      </c>
      <c r="N27" s="30">
        <v>1685322.7417415318</v>
      </c>
      <c r="O27" s="30">
        <v>1645096.3244304722</v>
      </c>
      <c r="P27" s="30">
        <v>1704713.3258567103</v>
      </c>
      <c r="Q27" s="30">
        <v>1771279.578503293</v>
      </c>
      <c r="R27" s="30">
        <v>1965020.6325016676</v>
      </c>
      <c r="S27" s="30">
        <v>2099372.280033104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2:33" s="22" customFormat="1" ht="12.75">
      <c r="B28" s="31" t="s">
        <v>20</v>
      </c>
      <c r="C28" s="32">
        <v>151049.90037645877</v>
      </c>
      <c r="D28" s="32">
        <v>667400.5477511205</v>
      </c>
      <c r="E28" s="32">
        <v>738860.3280267635</v>
      </c>
      <c r="F28" s="32">
        <v>392883.0633475698</v>
      </c>
      <c r="G28" s="32">
        <v>524022.655101211</v>
      </c>
      <c r="H28" s="32">
        <v>451648.840972207</v>
      </c>
      <c r="I28" s="32">
        <v>425655.9067157863</v>
      </c>
      <c r="J28" s="32">
        <v>651893.3885994664</v>
      </c>
      <c r="K28" s="32">
        <v>678778.3096796356</v>
      </c>
      <c r="L28" s="32">
        <v>591377.3190060201</v>
      </c>
      <c r="M28" s="32">
        <v>1069265.1175461651</v>
      </c>
      <c r="N28" s="32">
        <v>1141646.6877094368</v>
      </c>
      <c r="O28" s="32">
        <v>1113880.1361987547</v>
      </c>
      <c r="P28" s="32">
        <v>1146971.553287685</v>
      </c>
      <c r="Q28" s="32">
        <v>1169340.7223965693</v>
      </c>
      <c r="R28" s="32">
        <v>1268800.6298613464</v>
      </c>
      <c r="S28" s="32">
        <v>1340982.698874314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</row>
    <row r="29" spans="2:33" s="22" customFormat="1" ht="12.75">
      <c r="B29" s="31" t="s">
        <v>21</v>
      </c>
      <c r="C29" s="32">
        <v>32899.28654884194</v>
      </c>
      <c r="D29" s="32">
        <v>141151.6042548526</v>
      </c>
      <c r="E29" s="32">
        <v>151439.2604321318</v>
      </c>
      <c r="F29" s="32">
        <v>78370.43705496257</v>
      </c>
      <c r="G29" s="32">
        <v>104415.42127673975</v>
      </c>
      <c r="H29" s="32">
        <v>80528.48651622944</v>
      </c>
      <c r="I29" s="32">
        <v>74851.67990157296</v>
      </c>
      <c r="J29" s="32">
        <v>109055.35325948407</v>
      </c>
      <c r="K29" s="33">
        <v>111723.24397424527</v>
      </c>
      <c r="L29" s="32">
        <v>91085.0849196109</v>
      </c>
      <c r="M29" s="33">
        <v>168876.58200000777</v>
      </c>
      <c r="N29" s="33">
        <v>185161.92903782992</v>
      </c>
      <c r="O29" s="33">
        <v>178336.6579006551</v>
      </c>
      <c r="P29" s="33">
        <v>186089.53557902298</v>
      </c>
      <c r="Q29" s="33">
        <v>246976.39213478213</v>
      </c>
      <c r="R29" s="33">
        <v>322276.9174214931</v>
      </c>
      <c r="S29" s="33">
        <v>337329.5844238502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</row>
    <row r="30" spans="2:33" s="22" customFormat="1" ht="12.75">
      <c r="B30" s="31" t="s">
        <v>22</v>
      </c>
      <c r="C30" s="32">
        <v>41281.562133162275</v>
      </c>
      <c r="D30" s="32">
        <v>184337.215163316</v>
      </c>
      <c r="E30" s="32">
        <v>215483.36117179066</v>
      </c>
      <c r="F30" s="32">
        <v>114950.58188291414</v>
      </c>
      <c r="G30" s="32">
        <v>162565.32522480233</v>
      </c>
      <c r="H30" s="32">
        <v>145139.47856955594</v>
      </c>
      <c r="I30" s="32">
        <v>137729.41605651498</v>
      </c>
      <c r="J30" s="32">
        <v>205362.3849689647</v>
      </c>
      <c r="K30" s="32">
        <v>215067.2446504222</v>
      </c>
      <c r="L30" s="32">
        <v>181277.17881059815</v>
      </c>
      <c r="M30" s="32">
        <v>333697.3045645819</v>
      </c>
      <c r="N30" s="32">
        <v>358514.1249942649</v>
      </c>
      <c r="O30" s="32">
        <v>352879.53033106256</v>
      </c>
      <c r="P30" s="32">
        <v>371652.23699000216</v>
      </c>
      <c r="Q30" s="32">
        <v>354962.46397194173</v>
      </c>
      <c r="R30" s="32">
        <v>373943.08521882823</v>
      </c>
      <c r="S30" s="32">
        <v>421059.9967349394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</row>
    <row r="31" spans="2:33" s="22" customFormat="1" ht="14.25">
      <c r="B31" s="11" t="s">
        <v>6</v>
      </c>
      <c r="C31" s="34">
        <v>7399.651912452819</v>
      </c>
      <c r="D31" s="34">
        <v>29388.249652300077</v>
      </c>
      <c r="E31" s="34">
        <v>33350.40440542281</v>
      </c>
      <c r="F31" s="34">
        <v>16457.419805288042</v>
      </c>
      <c r="G31" s="34">
        <v>22335.06973574806</v>
      </c>
      <c r="H31" s="34">
        <v>18932.219776008045</v>
      </c>
      <c r="I31" s="34">
        <v>16587.346803750843</v>
      </c>
      <c r="J31" s="34">
        <v>24530.217309776704</v>
      </c>
      <c r="K31" s="34">
        <v>25044.975703686465</v>
      </c>
      <c r="L31" s="34">
        <v>20615.083756097654</v>
      </c>
      <c r="M31" s="34">
        <v>36474.87649045637</v>
      </c>
      <c r="N31" s="34">
        <v>37229.82659552436</v>
      </c>
      <c r="O31" s="34">
        <v>35642.91061029958</v>
      </c>
      <c r="P31" s="34">
        <v>36051.06699547058</v>
      </c>
      <c r="Q31" s="34">
        <v>35481.504156209216</v>
      </c>
      <c r="R31" s="34">
        <v>35449.071902592936</v>
      </c>
      <c r="S31" s="34">
        <v>38207.669559955255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</row>
    <row r="32" spans="2:33" s="22" customFormat="1" ht="14.25">
      <c r="B32" s="35" t="s">
        <v>23</v>
      </c>
      <c r="C32" s="36">
        <v>232630.4009709158</v>
      </c>
      <c r="D32" s="36">
        <v>1022277.6168215892</v>
      </c>
      <c r="E32" s="36">
        <v>1139133.3540361088</v>
      </c>
      <c r="F32" s="36">
        <v>602661.5020907345</v>
      </c>
      <c r="G32" s="36">
        <v>813338.4713385011</v>
      </c>
      <c r="H32" s="36">
        <v>696249.0258340004</v>
      </c>
      <c r="I32" s="36">
        <v>654824.3494776251</v>
      </c>
      <c r="J32" s="36">
        <v>990841.3441376918</v>
      </c>
      <c r="K32" s="36">
        <v>1030613.7740079894</v>
      </c>
      <c r="L32" s="36">
        <v>884354.6664923268</v>
      </c>
      <c r="M32" s="36">
        <v>1608313.880601211</v>
      </c>
      <c r="N32" s="36">
        <v>1722552.568337056</v>
      </c>
      <c r="O32" s="36">
        <v>1680739.2350407718</v>
      </c>
      <c r="P32" s="36">
        <v>1740764.3928521809</v>
      </c>
      <c r="Q32" s="36">
        <v>1806761.082659502</v>
      </c>
      <c r="R32" s="36">
        <v>2000469.7044042605</v>
      </c>
      <c r="S32" s="36">
        <v>2137579.9495930593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</row>
    <row r="33" spans="2:18" s="22" customFormat="1" ht="14.25">
      <c r="B33" s="3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2:18" s="22" customFormat="1" ht="16.5">
      <c r="B34" s="5" t="s">
        <v>24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33" s="22" customFormat="1" ht="14.25">
      <c r="B35" s="6"/>
      <c r="C35" s="6">
        <v>1990</v>
      </c>
      <c r="D35" s="6">
        <v>1991</v>
      </c>
      <c r="E35" s="6">
        <v>1992</v>
      </c>
      <c r="F35" s="6">
        <v>1993</v>
      </c>
      <c r="G35" s="6">
        <v>1994</v>
      </c>
      <c r="H35" s="6">
        <v>1995</v>
      </c>
      <c r="I35" s="6">
        <v>1996</v>
      </c>
      <c r="J35" s="6">
        <v>1997</v>
      </c>
      <c r="K35" s="6">
        <v>1998</v>
      </c>
      <c r="L35" s="6">
        <v>1999</v>
      </c>
      <c r="M35" s="6">
        <v>2000</v>
      </c>
      <c r="N35" s="6">
        <v>2001</v>
      </c>
      <c r="O35" s="6">
        <v>2002</v>
      </c>
      <c r="P35" s="6">
        <v>2003</v>
      </c>
      <c r="Q35" s="6">
        <v>2004</v>
      </c>
      <c r="R35" s="6">
        <v>2005</v>
      </c>
      <c r="S35" s="6">
        <v>2006</v>
      </c>
      <c r="T35" s="6">
        <v>2007</v>
      </c>
      <c r="U35" s="6">
        <v>2008</v>
      </c>
      <c r="V35" s="6">
        <v>2009</v>
      </c>
      <c r="W35" s="6">
        <v>2010</v>
      </c>
      <c r="X35" s="6">
        <v>2011</v>
      </c>
      <c r="Y35" s="6">
        <v>2012</v>
      </c>
      <c r="Z35" s="6">
        <v>2013</v>
      </c>
      <c r="AA35" s="6">
        <v>2014</v>
      </c>
      <c r="AB35" s="6">
        <v>2015</v>
      </c>
      <c r="AC35" s="6">
        <v>2016</v>
      </c>
      <c r="AD35" s="6">
        <v>2017</v>
      </c>
      <c r="AE35" s="6">
        <v>2018</v>
      </c>
      <c r="AF35" s="6">
        <v>2019</v>
      </c>
      <c r="AG35" s="6">
        <v>2020</v>
      </c>
    </row>
    <row r="36" spans="2:33" s="22" customFormat="1" ht="14.25">
      <c r="B36" s="7" t="s">
        <v>4</v>
      </c>
      <c r="C36" s="8">
        <v>2.800400382464506</v>
      </c>
      <c r="D36" s="8">
        <v>2.8714476249797447</v>
      </c>
      <c r="E36" s="8">
        <v>2.9181512950140727</v>
      </c>
      <c r="F36" s="8">
        <v>2.977131052994018</v>
      </c>
      <c r="G36" s="8">
        <v>3.0462521573699215</v>
      </c>
      <c r="H36" s="8">
        <v>3.1374904814211657</v>
      </c>
      <c r="I36" s="8">
        <v>3.2320583759294013</v>
      </c>
      <c r="J36" s="8">
        <v>3.3448759854327452</v>
      </c>
      <c r="K36" s="8">
        <v>3.4637875208967905</v>
      </c>
      <c r="L36" s="8">
        <v>3.602286173008943</v>
      </c>
      <c r="M36" s="8">
        <v>-0.16538802093570423</v>
      </c>
      <c r="N36" s="8">
        <v>0.0018599700369889142</v>
      </c>
      <c r="O36" s="8">
        <v>0.1654554060954647</v>
      </c>
      <c r="P36" s="8">
        <v>0.31191943041859455</v>
      </c>
      <c r="Q36" s="8">
        <v>0.44632919304964935</v>
      </c>
      <c r="R36" s="8">
        <v>0.5732788266802236</v>
      </c>
      <c r="S36" s="8">
        <v>0.6868772487197478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2:33" s="22" customFormat="1" ht="14.25">
      <c r="B37" s="9" t="s">
        <v>5</v>
      </c>
      <c r="C37" s="10">
        <v>0.061426567925035355</v>
      </c>
      <c r="D37" s="10">
        <v>0.2707880092279879</v>
      </c>
      <c r="E37" s="10">
        <v>0.30157716808109614</v>
      </c>
      <c r="F37" s="10">
        <v>0.15987384062330356</v>
      </c>
      <c r="G37" s="10">
        <v>0.21572820043711446</v>
      </c>
      <c r="H37" s="10">
        <v>0.18472276528854337</v>
      </c>
      <c r="I37" s="10">
        <v>0.17406463709287479</v>
      </c>
      <c r="J37" s="10">
        <v>0.26353939822579503</v>
      </c>
      <c r="K37" s="10">
        <v>0.2742460359011735</v>
      </c>
      <c r="L37" s="10">
        <v>0.2355653407462443</v>
      </c>
      <c r="M37" s="10">
        <v>0.42868336475747854</v>
      </c>
      <c r="N37" s="10">
        <v>0.45963347502041774</v>
      </c>
      <c r="O37" s="10">
        <v>0.4486626339355833</v>
      </c>
      <c r="P37" s="10">
        <v>0.46492181614273914</v>
      </c>
      <c r="Q37" s="10">
        <v>0.4830762486827162</v>
      </c>
      <c r="R37" s="10">
        <v>0.5359147179550002</v>
      </c>
      <c r="S37" s="10">
        <v>0.5725560763726647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</row>
    <row r="38" spans="2:33" s="22" customFormat="1" ht="14.25">
      <c r="B38" s="11" t="s">
        <v>6</v>
      </c>
      <c r="C38" s="12">
        <v>0.002018086885214405</v>
      </c>
      <c r="D38" s="12">
        <v>0.00801497717790002</v>
      </c>
      <c r="E38" s="12">
        <v>0.009095564837842584</v>
      </c>
      <c r="F38" s="12">
        <v>0.004488387219624011</v>
      </c>
      <c r="G38" s="12">
        <v>0.006091382655204016</v>
      </c>
      <c r="H38" s="12">
        <v>0.005163332666184012</v>
      </c>
      <c r="I38" s="12">
        <v>0.004523821855568411</v>
      </c>
      <c r="J38" s="12">
        <v>0.006690059266302738</v>
      </c>
      <c r="K38" s="12">
        <v>0.006830447919187217</v>
      </c>
      <c r="L38" s="12">
        <v>0.005622295569844814</v>
      </c>
      <c r="M38" s="12">
        <v>0.009947693588306283</v>
      </c>
      <c r="N38" s="12">
        <v>0.010153589071506644</v>
      </c>
      <c r="O38" s="12">
        <v>0.009720793802808976</v>
      </c>
      <c r="P38" s="12">
        <v>0.009832109180582886</v>
      </c>
      <c r="Q38" s="12">
        <v>0.00967677386078433</v>
      </c>
      <c r="R38" s="12">
        <v>0.009667928700707163</v>
      </c>
      <c r="S38" s="12">
        <v>0.010420273516351431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</row>
    <row r="39" spans="2:33" s="22" customFormat="1" ht="14.25">
      <c r="B39" s="9" t="s">
        <v>7</v>
      </c>
      <c r="C39" s="13">
        <v>2.8638450372747557</v>
      </c>
      <c r="D39" s="13">
        <v>3.1502506113856326</v>
      </c>
      <c r="E39" s="13">
        <v>3.2288240279330114</v>
      </c>
      <c r="F39" s="13">
        <v>3.141493280836946</v>
      </c>
      <c r="G39" s="13">
        <v>3.26807174046224</v>
      </c>
      <c r="H39" s="13">
        <v>3.327376579375893</v>
      </c>
      <c r="I39" s="13">
        <v>3.4106468348778445</v>
      </c>
      <c r="J39" s="13">
        <v>3.6151054429248433</v>
      </c>
      <c r="K39" s="13">
        <v>3.7448640047171513</v>
      </c>
      <c r="L39" s="13">
        <v>3.8434738093250322</v>
      </c>
      <c r="M39" s="13">
        <v>0.2732430374100806</v>
      </c>
      <c r="N39" s="13">
        <v>0.4716470341289133</v>
      </c>
      <c r="O39" s="13">
        <v>0.623838833833857</v>
      </c>
      <c r="P39" s="13">
        <v>0.7866733557419165</v>
      </c>
      <c r="Q39" s="13">
        <v>0.93908221559315</v>
      </c>
      <c r="R39" s="13">
        <v>1.118861473335931</v>
      </c>
      <c r="S39" s="13">
        <v>1.269853598608764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</row>
    <row r="40" spans="2:33" s="22" customFormat="1" ht="14.25">
      <c r="B40" s="3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2:33" s="22" customFormat="1" ht="16.5">
      <c r="B41" s="5" t="s">
        <v>25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2:33" s="22" customFormat="1" ht="14.25">
      <c r="B42" s="14"/>
      <c r="C42" s="14">
        <v>1990</v>
      </c>
      <c r="D42" s="14">
        <v>1991</v>
      </c>
      <c r="E42" s="14">
        <v>1992</v>
      </c>
      <c r="F42" s="14">
        <v>1993</v>
      </c>
      <c r="G42" s="14">
        <v>1994</v>
      </c>
      <c r="H42" s="14">
        <v>1995</v>
      </c>
      <c r="I42" s="14">
        <v>1996</v>
      </c>
      <c r="J42" s="14">
        <v>1997</v>
      </c>
      <c r="K42" s="14">
        <v>1998</v>
      </c>
      <c r="L42" s="6">
        <v>1999</v>
      </c>
      <c r="M42" s="6">
        <v>2000</v>
      </c>
      <c r="N42" s="6">
        <v>2001</v>
      </c>
      <c r="O42" s="6">
        <v>2002</v>
      </c>
      <c r="P42" s="6">
        <v>2003</v>
      </c>
      <c r="Q42" s="6">
        <v>2004</v>
      </c>
      <c r="R42" s="6">
        <v>2005</v>
      </c>
      <c r="S42" s="6">
        <v>2006</v>
      </c>
      <c r="T42" s="6">
        <v>2007</v>
      </c>
      <c r="U42" s="6">
        <v>2008</v>
      </c>
      <c r="V42" s="6">
        <v>2009</v>
      </c>
      <c r="W42" s="6">
        <v>2010</v>
      </c>
      <c r="X42" s="6">
        <v>2011</v>
      </c>
      <c r="Y42" s="6">
        <v>2012</v>
      </c>
      <c r="Z42" s="6">
        <v>2013</v>
      </c>
      <c r="AA42" s="6">
        <v>2014</v>
      </c>
      <c r="AB42" s="6">
        <v>2015</v>
      </c>
      <c r="AC42" s="6">
        <v>2016</v>
      </c>
      <c r="AD42" s="6">
        <v>2017</v>
      </c>
      <c r="AE42" s="6">
        <v>2018</v>
      </c>
      <c r="AF42" s="6">
        <v>2019</v>
      </c>
      <c r="AG42" s="6">
        <v>2020</v>
      </c>
    </row>
    <row r="43" spans="2:33" s="22" customFormat="1" ht="14.25">
      <c r="B43" s="7" t="s">
        <v>9</v>
      </c>
      <c r="C43" s="15">
        <v>3111555.980516118</v>
      </c>
      <c r="D43" s="15">
        <v>3190497.361088605</v>
      </c>
      <c r="E43" s="15">
        <v>3242390.327793414</v>
      </c>
      <c r="F43" s="15">
        <v>3307923.392215575</v>
      </c>
      <c r="G43" s="15">
        <v>3384724.6192999124</v>
      </c>
      <c r="H43" s="15">
        <v>3486100.534912406</v>
      </c>
      <c r="I43" s="15">
        <v>3591175.97325489</v>
      </c>
      <c r="J43" s="15">
        <v>3716528.8727030503</v>
      </c>
      <c r="K43" s="15">
        <v>3848652.8009964335</v>
      </c>
      <c r="L43" s="15">
        <v>4002540.192232159</v>
      </c>
      <c r="M43" s="15">
        <v>4160114.7209954797</v>
      </c>
      <c r="N43" s="15">
        <v>4345945.82207625</v>
      </c>
      <c r="O43" s="15">
        <v>4527718.52880789</v>
      </c>
      <c r="P43" s="15">
        <v>4690456.333611367</v>
      </c>
      <c r="Q43" s="15">
        <v>4839800.514312539</v>
      </c>
      <c r="R43" s="15">
        <v>4980855.662790955</v>
      </c>
      <c r="S43" s="15">
        <v>5107076.13172376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</row>
    <row r="44" spans="2:33" s="22" customFormat="1" ht="12.75">
      <c r="B44" s="17" t="s">
        <v>10</v>
      </c>
      <c r="C44" s="38">
        <v>2907996.2434730073</v>
      </c>
      <c r="D44" s="38">
        <v>2981773.234662248</v>
      </c>
      <c r="E44" s="38">
        <v>3030271.334386368</v>
      </c>
      <c r="F44" s="38">
        <v>3091517.188986519</v>
      </c>
      <c r="G44" s="38">
        <v>3163294.03672889</v>
      </c>
      <c r="H44" s="38">
        <v>3258037.8830957063</v>
      </c>
      <c r="I44" s="38">
        <v>3356239.2273410186</v>
      </c>
      <c r="J44" s="38">
        <v>3473391.469815935</v>
      </c>
      <c r="K44" s="38">
        <v>3596871.776632181</v>
      </c>
      <c r="L44" s="38">
        <v>3740691.76844127</v>
      </c>
      <c r="M44" s="38">
        <v>3887957.6831733454</v>
      </c>
      <c r="N44" s="38">
        <v>4061631.6094170557</v>
      </c>
      <c r="O44" s="38">
        <v>4231512.6437456915</v>
      </c>
      <c r="P44" s="38">
        <v>4383604.050104082</v>
      </c>
      <c r="Q44" s="38">
        <v>4523178.050759383</v>
      </c>
      <c r="R44" s="38">
        <v>4655005.292327995</v>
      </c>
      <c r="S44" s="38">
        <v>4772968.347405382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</row>
    <row r="45" spans="2:33" s="22" customFormat="1" ht="12.75">
      <c r="B45" s="17" t="s">
        <v>11</v>
      </c>
      <c r="C45" s="38">
        <v>203559.73704311054</v>
      </c>
      <c r="D45" s="38">
        <v>208724.12642635737</v>
      </c>
      <c r="E45" s="38">
        <v>212118.99340704575</v>
      </c>
      <c r="F45" s="38">
        <v>216406.20322905635</v>
      </c>
      <c r="G45" s="38">
        <v>221430.58257102233</v>
      </c>
      <c r="H45" s="38">
        <v>228062.65181669948</v>
      </c>
      <c r="I45" s="38">
        <v>234936.74591387133</v>
      </c>
      <c r="J45" s="38">
        <v>243137.4028871155</v>
      </c>
      <c r="K45" s="38">
        <v>251781.0243642527</v>
      </c>
      <c r="L45" s="38">
        <v>261848.42379088892</v>
      </c>
      <c r="M45" s="38">
        <v>272157.0378221342</v>
      </c>
      <c r="N45" s="38">
        <v>284314.2126591939</v>
      </c>
      <c r="O45" s="38">
        <v>296205.88506219845</v>
      </c>
      <c r="P45" s="38">
        <v>306852.28350728576</v>
      </c>
      <c r="Q45" s="38">
        <v>316622.4635531568</v>
      </c>
      <c r="R45" s="38">
        <v>325850.3704629597</v>
      </c>
      <c r="S45" s="38">
        <v>334107.7843183768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</row>
    <row r="46" spans="2:33" s="22" customFormat="1" ht="14.25">
      <c r="B46" s="7" t="s">
        <v>12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-4343879.188701818</v>
      </c>
      <c r="N46" s="39">
        <v>-4343879.188701818</v>
      </c>
      <c r="O46" s="39">
        <v>-4343879.188701818</v>
      </c>
      <c r="P46" s="39">
        <v>-4343879.188701818</v>
      </c>
      <c r="Q46" s="39">
        <v>-4343879.188701818</v>
      </c>
      <c r="R46" s="39">
        <v>-4343879.188701818</v>
      </c>
      <c r="S46" s="39">
        <v>-4343879.188701818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</row>
    <row r="47" spans="2:33" s="22" customFormat="1" ht="12.75">
      <c r="B47" s="17" t="s">
        <v>13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-1382047.4945454546</v>
      </c>
      <c r="N47" s="38">
        <v>-1382047.4945454546</v>
      </c>
      <c r="O47" s="38">
        <v>-1382047.4945454546</v>
      </c>
      <c r="P47" s="38">
        <v>-1382047.4945454546</v>
      </c>
      <c r="Q47" s="38">
        <v>-1382047.4945454546</v>
      </c>
      <c r="R47" s="38">
        <v>-1382047.4945454546</v>
      </c>
      <c r="S47" s="38">
        <v>-1382047.4945454546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</row>
    <row r="48" spans="2:33" s="22" customFormat="1" ht="12.75">
      <c r="B48" s="20" t="s">
        <v>14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-2961831.6941563636</v>
      </c>
      <c r="N48" s="40">
        <v>-2961831.6941563636</v>
      </c>
      <c r="O48" s="40">
        <v>-2961831.6941563636</v>
      </c>
      <c r="P48" s="40">
        <v>-2961831.6941563636</v>
      </c>
      <c r="Q48" s="40">
        <v>-2961831.6941563636</v>
      </c>
      <c r="R48" s="40">
        <v>-2961831.6941563636</v>
      </c>
      <c r="S48" s="38">
        <v>-2961831.6941563636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</row>
    <row r="49" spans="2:33" s="22" customFormat="1" ht="14.25">
      <c r="B49" s="23" t="s">
        <v>15</v>
      </c>
      <c r="C49" s="24">
        <v>290799.6243473007</v>
      </c>
      <c r="D49" s="24">
        <v>298177.3234662247</v>
      </c>
      <c r="E49" s="24">
        <v>303027.1334386367</v>
      </c>
      <c r="F49" s="24">
        <v>309151.71889865183</v>
      </c>
      <c r="G49" s="24">
        <v>316329.40367288893</v>
      </c>
      <c r="H49" s="24">
        <v>325803.7883095706</v>
      </c>
      <c r="I49" s="24">
        <v>335623.92273410177</v>
      </c>
      <c r="J49" s="24">
        <v>347339.1469815934</v>
      </c>
      <c r="K49" s="24">
        <v>359687.177663218</v>
      </c>
      <c r="L49" s="24">
        <v>374069.17684412695</v>
      </c>
      <c r="M49" s="24">
        <v>-45592.150552847226</v>
      </c>
      <c r="N49" s="24">
        <v>-28224.757928476196</v>
      </c>
      <c r="O49" s="24">
        <v>-11236.654495612622</v>
      </c>
      <c r="P49" s="24">
        <v>3972.4861402263855</v>
      </c>
      <c r="Q49" s="24">
        <v>17929.886205756473</v>
      </c>
      <c r="R49" s="24">
        <v>31112.610362617757</v>
      </c>
      <c r="S49" s="24">
        <v>42908.91587035645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</row>
    <row r="50" spans="2:33" s="22" customFormat="1" ht="14.25">
      <c r="B50" s="23" t="s">
        <v>16</v>
      </c>
      <c r="C50" s="25">
        <v>20355.97370431105</v>
      </c>
      <c r="D50" s="25">
        <v>20872.412642635732</v>
      </c>
      <c r="E50" s="25">
        <v>21211.89934070457</v>
      </c>
      <c r="F50" s="25">
        <v>21640.62032290563</v>
      </c>
      <c r="G50" s="25">
        <v>22143.058257102228</v>
      </c>
      <c r="H50" s="25">
        <v>22806.265181669944</v>
      </c>
      <c r="I50" s="25">
        <v>23493.674591387127</v>
      </c>
      <c r="J50" s="25">
        <v>24313.740288711542</v>
      </c>
      <c r="K50" s="25">
        <v>25178.102436425263</v>
      </c>
      <c r="L50" s="25">
        <v>26184.842379088885</v>
      </c>
      <c r="M50" s="25">
        <v>27215.703782213415</v>
      </c>
      <c r="N50" s="25">
        <v>28431.421265919384</v>
      </c>
      <c r="O50" s="25">
        <v>29620.58850621984</v>
      </c>
      <c r="P50" s="25">
        <v>30685.22835072857</v>
      </c>
      <c r="Q50" s="25">
        <v>31662.246355315674</v>
      </c>
      <c r="R50" s="25">
        <v>32585.03704629596</v>
      </c>
      <c r="S50" s="25">
        <v>33410.77843183767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</row>
    <row r="51" spans="2:33" s="22" customFormat="1" ht="14.25">
      <c r="B51" s="14" t="s">
        <v>17</v>
      </c>
      <c r="C51" s="25">
        <v>2800400.382464506</v>
      </c>
      <c r="D51" s="25">
        <v>2871447.6249797447</v>
      </c>
      <c r="E51" s="25">
        <v>2918151.2950140727</v>
      </c>
      <c r="F51" s="25">
        <v>2977131.052994018</v>
      </c>
      <c r="G51" s="25">
        <v>3046252.1573699214</v>
      </c>
      <c r="H51" s="25">
        <v>3137490.4814211656</v>
      </c>
      <c r="I51" s="25">
        <v>3232058.3759294013</v>
      </c>
      <c r="J51" s="25">
        <v>3344875.9854327454</v>
      </c>
      <c r="K51" s="25">
        <v>3463787.5208967905</v>
      </c>
      <c r="L51" s="25">
        <v>3602286.173008943</v>
      </c>
      <c r="M51" s="25">
        <v>-165388.02093570423</v>
      </c>
      <c r="N51" s="25">
        <v>1859.9700369889142</v>
      </c>
      <c r="O51" s="25">
        <v>165455.40609546468</v>
      </c>
      <c r="P51" s="25">
        <v>311919.43041859457</v>
      </c>
      <c r="Q51" s="25">
        <v>446329.19304964936</v>
      </c>
      <c r="R51" s="25">
        <v>573278.8266802236</v>
      </c>
      <c r="S51" s="25">
        <v>686877.2487197478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</row>
    <row r="52" s="22" customFormat="1" ht="11.25"/>
    <row r="53" spans="2:33" s="22" customFormat="1" ht="16.5">
      <c r="B53" s="26" t="s">
        <v>26</v>
      </c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2:33" s="22" customFormat="1" ht="14.25">
      <c r="B54" s="29" t="s">
        <v>19</v>
      </c>
      <c r="C54" s="29">
        <v>1990</v>
      </c>
      <c r="D54" s="29">
        <v>1991</v>
      </c>
      <c r="E54" s="29">
        <v>1992</v>
      </c>
      <c r="F54" s="29">
        <v>1993</v>
      </c>
      <c r="G54" s="29">
        <v>1994</v>
      </c>
      <c r="H54" s="29">
        <v>1995</v>
      </c>
      <c r="I54" s="29">
        <v>1996</v>
      </c>
      <c r="J54" s="29">
        <v>1997</v>
      </c>
      <c r="K54" s="29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  <c r="AE54" s="14">
        <v>2018</v>
      </c>
      <c r="AF54" s="14">
        <v>2019</v>
      </c>
      <c r="AG54" s="14">
        <v>2020</v>
      </c>
    </row>
    <row r="55" spans="2:33" s="22" customFormat="1" ht="14.25">
      <c r="B55" s="9" t="s">
        <v>5</v>
      </c>
      <c r="C55" s="30">
        <v>61426.56792503536</v>
      </c>
      <c r="D55" s="30">
        <v>270788.0092279879</v>
      </c>
      <c r="E55" s="30">
        <v>301577.16808109614</v>
      </c>
      <c r="F55" s="30">
        <v>159873.84062330358</v>
      </c>
      <c r="G55" s="30">
        <v>215728.20043711446</v>
      </c>
      <c r="H55" s="30">
        <v>184722.76528854336</v>
      </c>
      <c r="I55" s="30">
        <v>174064.6370928748</v>
      </c>
      <c r="J55" s="30">
        <v>263539.398225795</v>
      </c>
      <c r="K55" s="30">
        <v>274246.03590117354</v>
      </c>
      <c r="L55" s="30">
        <v>235565.3407462443</v>
      </c>
      <c r="M55" s="30">
        <v>428683.3647574785</v>
      </c>
      <c r="N55" s="30">
        <v>459633.4750204177</v>
      </c>
      <c r="O55" s="30">
        <v>448662.6339355833</v>
      </c>
      <c r="P55" s="30">
        <v>464921.81614273915</v>
      </c>
      <c r="Q55" s="30">
        <v>483076.2486827162</v>
      </c>
      <c r="R55" s="30">
        <v>535914.7179550002</v>
      </c>
      <c r="S55" s="30">
        <v>572556.0763726647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</row>
    <row r="56" spans="2:33" s="22" customFormat="1" ht="12.75">
      <c r="B56" s="31" t="s">
        <v>20</v>
      </c>
      <c r="C56" s="32">
        <v>41195.42737539784</v>
      </c>
      <c r="D56" s="32">
        <v>182018.33120485104</v>
      </c>
      <c r="E56" s="32">
        <v>201507.3621891173</v>
      </c>
      <c r="F56" s="32">
        <v>107149.92636751903</v>
      </c>
      <c r="G56" s="32">
        <v>142915.26957305754</v>
      </c>
      <c r="H56" s="32">
        <v>123176.95662878372</v>
      </c>
      <c r="I56" s="32">
        <v>116087.97455885081</v>
      </c>
      <c r="J56" s="32">
        <v>177789.10598167265</v>
      </c>
      <c r="K56" s="32">
        <v>185121.35718535515</v>
      </c>
      <c r="L56" s="32">
        <v>161284.7233652782</v>
      </c>
      <c r="M56" s="32">
        <v>291617.7593307723</v>
      </c>
      <c r="N56" s="32">
        <v>311358.1875571191</v>
      </c>
      <c r="O56" s="32">
        <v>303785.49169056944</v>
      </c>
      <c r="P56" s="32">
        <v>312810.4236239141</v>
      </c>
      <c r="Q56" s="32">
        <v>318911.1061081552</v>
      </c>
      <c r="R56" s="32">
        <v>346036.53541673085</v>
      </c>
      <c r="S56" s="32">
        <v>365722.55423844926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</row>
    <row r="57" spans="2:33" s="22" customFormat="1" ht="12.75">
      <c r="B57" s="31" t="s">
        <v>21</v>
      </c>
      <c r="C57" s="32">
        <v>8972.53269513871</v>
      </c>
      <c r="D57" s="32">
        <v>38495.89206950525</v>
      </c>
      <c r="E57" s="32">
        <v>41301.616481490484</v>
      </c>
      <c r="F57" s="32">
        <v>21373.755560444337</v>
      </c>
      <c r="G57" s="32">
        <v>28476.933075474477</v>
      </c>
      <c r="H57" s="32">
        <v>21962.31450442621</v>
      </c>
      <c r="I57" s="32">
        <v>20414.094518610807</v>
      </c>
      <c r="J57" s="32">
        <v>29742.369070768378</v>
      </c>
      <c r="K57" s="33">
        <v>30469.975629339617</v>
      </c>
      <c r="L57" s="32">
        <v>24841.386796257517</v>
      </c>
      <c r="M57" s="33">
        <v>46057.24963636575</v>
      </c>
      <c r="N57" s="33">
        <v>50498.70791940816</v>
      </c>
      <c r="O57" s="33">
        <v>48637.27033654229</v>
      </c>
      <c r="P57" s="33">
        <v>50751.69152155172</v>
      </c>
      <c r="Q57" s="33">
        <v>67357.19785494058</v>
      </c>
      <c r="R57" s="33">
        <v>87893.7047513163</v>
      </c>
      <c r="S57" s="33">
        <v>91998.97757014095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</row>
    <row r="58" spans="2:33" s="22" customFormat="1" ht="12.75">
      <c r="B58" s="31" t="s">
        <v>22</v>
      </c>
      <c r="C58" s="32">
        <v>11258.607854498801</v>
      </c>
      <c r="D58" s="32">
        <v>50273.78595363163</v>
      </c>
      <c r="E58" s="32">
        <v>58768.18941048836</v>
      </c>
      <c r="F58" s="32">
        <v>31350.158695340215</v>
      </c>
      <c r="G58" s="32">
        <v>44335.99778858245</v>
      </c>
      <c r="H58" s="32">
        <v>39583.494155333436</v>
      </c>
      <c r="I58" s="32">
        <v>37562.56801541317</v>
      </c>
      <c r="J58" s="32">
        <v>56007.92317335401</v>
      </c>
      <c r="K58" s="32">
        <v>58654.703086478774</v>
      </c>
      <c r="L58" s="32">
        <v>49439.23058470858</v>
      </c>
      <c r="M58" s="32">
        <v>91008.35579034052</v>
      </c>
      <c r="N58" s="32">
        <v>97776.57954389042</v>
      </c>
      <c r="O58" s="32">
        <v>96239.8719084716</v>
      </c>
      <c r="P58" s="32">
        <v>101359.7009972733</v>
      </c>
      <c r="Q58" s="32">
        <v>96807.94471962047</v>
      </c>
      <c r="R58" s="32">
        <v>101984.47778695314</v>
      </c>
      <c r="S58" s="32">
        <v>114834.54456407437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</row>
    <row r="59" spans="2:33" s="22" customFormat="1" ht="14.25">
      <c r="B59" s="11" t="s">
        <v>6</v>
      </c>
      <c r="C59" s="34">
        <v>2018.086885214405</v>
      </c>
      <c r="D59" s="34">
        <v>8014.97717790002</v>
      </c>
      <c r="E59" s="34">
        <v>9095.564837842583</v>
      </c>
      <c r="F59" s="34">
        <v>4488.387219624011</v>
      </c>
      <c r="G59" s="34">
        <v>6091.382655204016</v>
      </c>
      <c r="H59" s="34">
        <v>5163.332666184012</v>
      </c>
      <c r="I59" s="34">
        <v>4523.821855568412</v>
      </c>
      <c r="J59" s="34">
        <v>6690.059266302737</v>
      </c>
      <c r="K59" s="34">
        <v>6830.447919187217</v>
      </c>
      <c r="L59" s="34">
        <v>5622.295569844814</v>
      </c>
      <c r="M59" s="34">
        <v>9947.693588306283</v>
      </c>
      <c r="N59" s="34">
        <v>10153.589071506643</v>
      </c>
      <c r="O59" s="34">
        <v>9720.793802808976</v>
      </c>
      <c r="P59" s="34">
        <v>9832.109180582886</v>
      </c>
      <c r="Q59" s="34">
        <v>9676.773860784331</v>
      </c>
      <c r="R59" s="34">
        <v>9667.928700707163</v>
      </c>
      <c r="S59" s="34">
        <v>10420.273516351432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</row>
    <row r="60" spans="2:33" ht="14.25">
      <c r="B60" s="35" t="s">
        <v>23</v>
      </c>
      <c r="C60" s="36">
        <v>63444.65481024976</v>
      </c>
      <c r="D60" s="36">
        <v>278802.98640588793</v>
      </c>
      <c r="E60" s="36">
        <v>310672.73291893874</v>
      </c>
      <c r="F60" s="36">
        <v>164362.2278429276</v>
      </c>
      <c r="G60" s="36">
        <v>221819.58309231847</v>
      </c>
      <c r="H60" s="36">
        <v>189886.0979547274</v>
      </c>
      <c r="I60" s="36">
        <v>178588.4589484432</v>
      </c>
      <c r="J60" s="36">
        <v>270229.45749209775</v>
      </c>
      <c r="K60" s="36">
        <v>281076.48382036074</v>
      </c>
      <c r="L60" s="36">
        <v>241187.6363160891</v>
      </c>
      <c r="M60" s="36">
        <v>438631.0583457848</v>
      </c>
      <c r="N60" s="36">
        <v>469787.06409192435</v>
      </c>
      <c r="O60" s="36">
        <v>458383.42773839226</v>
      </c>
      <c r="P60" s="36">
        <v>474753.925323322</v>
      </c>
      <c r="Q60" s="36">
        <v>492753.0225435005</v>
      </c>
      <c r="R60" s="36">
        <v>545582.6466557074</v>
      </c>
      <c r="S60" s="36">
        <v>582976.3498890161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</row>
    <row r="61" s="16" customFormat="1" ht="11.25"/>
    <row r="62" s="16" customFormat="1" ht="11.25"/>
    <row r="63" s="16" customFormat="1" ht="11.25"/>
    <row r="64" s="22" customFormat="1" ht="11.25"/>
    <row r="65" spans="3:18" s="22" customFormat="1" ht="11.2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="22" customFormat="1" ht="11.25">
      <c r="T66" s="42"/>
    </row>
    <row r="67" s="22" customFormat="1" ht="11.25"/>
    <row r="68" s="22" customFormat="1" ht="11.25"/>
    <row r="69" s="22" customFormat="1" ht="11.25"/>
    <row r="70" s="22" customFormat="1" ht="11.25"/>
    <row r="71" s="16" customFormat="1" ht="11.25"/>
    <row r="72" s="16" customFormat="1" ht="11.25"/>
    <row r="73" s="16" customFormat="1" ht="11.25">
      <c r="T73" s="43"/>
    </row>
    <row r="74" s="16" customFormat="1" ht="11.25">
      <c r="T74" s="43"/>
    </row>
    <row r="75" s="16" customFormat="1" ht="11.25">
      <c r="T75" s="43"/>
    </row>
    <row r="76" s="16" customFormat="1" ht="11.25">
      <c r="T76" s="43"/>
    </row>
    <row r="77" s="16" customFormat="1" ht="11.25">
      <c r="T77" s="43"/>
    </row>
    <row r="78" s="16" customFormat="1" ht="11.25">
      <c r="T78" s="43"/>
    </row>
    <row r="79" s="16" customFormat="1" ht="11.25">
      <c r="T79" s="43"/>
    </row>
    <row r="80" spans="2:20" s="16" customFormat="1" ht="14.25">
      <c r="B80" s="44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T80" s="43"/>
    </row>
    <row r="82" s="16" customFormat="1" ht="11.25"/>
    <row r="83" s="16" customFormat="1" ht="11.25"/>
    <row r="84" s="16" customFormat="1" ht="11.25"/>
    <row r="92" spans="2:18" ht="12.75">
      <c r="B92" s="16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109" spans="2:4" ht="13.5">
      <c r="B109" s="38"/>
      <c r="C109" s="38"/>
      <c r="D109" s="38"/>
    </row>
    <row r="110" spans="2:4" ht="13.5">
      <c r="B110" s="38"/>
      <c r="C110" s="38"/>
      <c r="D110" s="38"/>
    </row>
    <row r="111" spans="2:4" ht="14.25">
      <c r="B111" s="19"/>
      <c r="C111" s="19"/>
      <c r="D111" s="19"/>
    </row>
    <row r="112" spans="2:4" ht="14.25">
      <c r="B112" s="19"/>
      <c r="C112" s="19"/>
      <c r="D112" s="19"/>
    </row>
  </sheetData>
  <sheetProtection/>
  <mergeCells count="1">
    <mergeCell ref="B5:J5"/>
  </mergeCells>
  <conditionalFormatting sqref="B5:N5">
    <cfRule type="cellIs" priority="1" dxfId="1" operator="equal" stopIfTrue="1">
      <formula>0</formula>
    </cfRule>
    <cfRule type="cellIs" priority="2" dxfId="2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9">
      <selection activeCell="H18" sqref="H18"/>
    </sheetView>
  </sheetViews>
  <sheetFormatPr defaultColWidth="9.140625" defaultRowHeight="12.75"/>
  <cols>
    <col min="1" max="1" width="9.140625" style="46" customWidth="1"/>
    <col min="2" max="2" width="15.8515625" style="46" customWidth="1"/>
    <col min="3" max="3" width="18.00390625" style="46" customWidth="1"/>
    <col min="4" max="4" width="15.421875" style="46" customWidth="1"/>
    <col min="5" max="5" width="12.140625" style="46" customWidth="1"/>
    <col min="6" max="6" width="13.28125" style="46" bestFit="1" customWidth="1"/>
    <col min="7" max="16384" width="9.140625" style="46" customWidth="1"/>
  </cols>
  <sheetData>
    <row r="1" ht="15">
      <c r="A1" s="46" t="s">
        <v>27</v>
      </c>
    </row>
    <row r="2" ht="15">
      <c r="A2" s="46" t="s">
        <v>28</v>
      </c>
    </row>
    <row r="3" spans="1:6" ht="46.5" customHeight="1">
      <c r="A3" s="46" t="s">
        <v>29</v>
      </c>
      <c r="B3" s="46" t="s">
        <v>30</v>
      </c>
      <c r="C3" s="47" t="s">
        <v>31</v>
      </c>
      <c r="D3" s="47" t="s">
        <v>32</v>
      </c>
      <c r="E3" s="47" t="s">
        <v>33</v>
      </c>
      <c r="F3" s="47" t="s">
        <v>34</v>
      </c>
    </row>
    <row r="4" spans="1:6" ht="15.75">
      <c r="A4" s="48">
        <v>1960</v>
      </c>
      <c r="B4" s="49">
        <v>11319000</v>
      </c>
      <c r="C4" s="50">
        <v>4295369.128573981</v>
      </c>
      <c r="D4" s="46" t="s">
        <v>35</v>
      </c>
      <c r="E4" s="46" t="s">
        <v>35</v>
      </c>
      <c r="F4" s="46" t="s">
        <v>35</v>
      </c>
    </row>
    <row r="5" spans="1:6" ht="15.75">
      <c r="A5" s="48">
        <v>1961</v>
      </c>
      <c r="B5" s="49">
        <v>11392000</v>
      </c>
      <c r="C5" s="50">
        <v>4470160.502717695</v>
      </c>
      <c r="D5" s="46" t="s">
        <v>35</v>
      </c>
      <c r="E5" s="46" t="s">
        <v>35</v>
      </c>
      <c r="F5" s="46" t="s">
        <v>35</v>
      </c>
    </row>
    <row r="6" spans="1:6" ht="15.75">
      <c r="A6" s="48">
        <v>1962</v>
      </c>
      <c r="B6" s="49">
        <v>11355000</v>
      </c>
      <c r="C6" s="50">
        <v>4607241.614188103</v>
      </c>
      <c r="D6" s="46" t="s">
        <v>35</v>
      </c>
      <c r="E6" s="46" t="s">
        <v>35</v>
      </c>
      <c r="F6" s="46" t="s">
        <v>35</v>
      </c>
    </row>
    <row r="7" spans="1:6" ht="15.75">
      <c r="A7" s="48">
        <v>1963</v>
      </c>
      <c r="B7" s="49">
        <v>11424000</v>
      </c>
      <c r="C7" s="50">
        <v>4792948.396606827</v>
      </c>
      <c r="D7" s="46" t="s">
        <v>35</v>
      </c>
      <c r="E7" s="46" t="s">
        <v>35</v>
      </c>
      <c r="F7" s="46" t="s">
        <v>35</v>
      </c>
    </row>
    <row r="8" spans="1:6" ht="15.75">
      <c r="A8" s="48">
        <v>1964</v>
      </c>
      <c r="B8" s="49">
        <v>11519000</v>
      </c>
      <c r="C8" s="50">
        <v>4997238.141577729</v>
      </c>
      <c r="D8" s="46" t="s">
        <v>35</v>
      </c>
      <c r="E8" s="46" t="s">
        <v>35</v>
      </c>
      <c r="F8" s="46" t="s">
        <v>35</v>
      </c>
    </row>
    <row r="9" spans="1:6" ht="15.75">
      <c r="A9" s="48">
        <v>1965</v>
      </c>
      <c r="B9" s="49">
        <v>11620000</v>
      </c>
      <c r="C9" s="50">
        <v>5212572.457214985</v>
      </c>
      <c r="D9" s="46" t="s">
        <v>35</v>
      </c>
      <c r="E9" s="46" t="s">
        <v>35</v>
      </c>
      <c r="F9" s="46" t="s">
        <v>35</v>
      </c>
    </row>
    <row r="10" spans="1:6" ht="15.75">
      <c r="A10" s="48">
        <v>1966</v>
      </c>
      <c r="B10" s="49">
        <v>11664000</v>
      </c>
      <c r="C10" s="50">
        <v>5410335.499405168</v>
      </c>
      <c r="D10" s="46" t="s">
        <v>35</v>
      </c>
      <c r="E10" s="46" t="s">
        <v>35</v>
      </c>
      <c r="F10" s="46" t="s">
        <v>35</v>
      </c>
    </row>
    <row r="11" spans="1:6" ht="15.75">
      <c r="A11" s="48">
        <v>1967</v>
      </c>
      <c r="B11" s="49">
        <v>11681000</v>
      </c>
      <c r="C11" s="50">
        <v>5602571.644694747</v>
      </c>
      <c r="D11" s="46" t="s">
        <v>35</v>
      </c>
      <c r="E11" s="46" t="s">
        <v>35</v>
      </c>
      <c r="F11" s="46" t="s">
        <v>35</v>
      </c>
    </row>
    <row r="12" spans="1:6" ht="15.75">
      <c r="A12" s="48">
        <v>1968</v>
      </c>
      <c r="B12" s="49">
        <v>11741000</v>
      </c>
      <c r="C12" s="50">
        <v>5822951.758361053</v>
      </c>
      <c r="D12" s="46" t="s">
        <v>35</v>
      </c>
      <c r="E12" s="46" t="s">
        <v>35</v>
      </c>
      <c r="F12" s="46" t="s">
        <v>35</v>
      </c>
    </row>
    <row r="13" spans="1:6" ht="15.75">
      <c r="A13" s="48">
        <v>1969</v>
      </c>
      <c r="B13" s="49">
        <v>11741000</v>
      </c>
      <c r="C13" s="50">
        <v>6021073.117931728</v>
      </c>
      <c r="D13" s="46" t="s">
        <v>35</v>
      </c>
      <c r="E13" s="46" t="s">
        <v>35</v>
      </c>
      <c r="F13" s="46" t="s">
        <v>35</v>
      </c>
    </row>
    <row r="14" spans="1:6" ht="15.75">
      <c r="A14" s="48">
        <v>1970</v>
      </c>
      <c r="B14" s="49">
        <v>11800766</v>
      </c>
      <c r="C14" s="50">
        <v>6257627.697803226</v>
      </c>
      <c r="D14" s="46" t="s">
        <v>35</v>
      </c>
      <c r="E14" s="46" t="s">
        <v>35</v>
      </c>
      <c r="F14" s="46" t="s">
        <v>35</v>
      </c>
    </row>
    <row r="15" spans="1:6" ht="15.75">
      <c r="A15" s="48">
        <v>1971</v>
      </c>
      <c r="B15" s="49">
        <v>11886400</v>
      </c>
      <c r="C15" s="50">
        <v>6450128.110186433</v>
      </c>
      <c r="D15" s="46" t="s">
        <v>35</v>
      </c>
      <c r="E15" s="46" t="s">
        <v>35</v>
      </c>
      <c r="F15" s="46" t="s">
        <v>35</v>
      </c>
    </row>
    <row r="16" spans="1:6" ht="15.75">
      <c r="A16" s="48">
        <v>1972</v>
      </c>
      <c r="B16" s="49">
        <v>11908233</v>
      </c>
      <c r="C16" s="50">
        <v>6612775.828190178</v>
      </c>
      <c r="D16" s="46" t="s">
        <v>35</v>
      </c>
      <c r="E16" s="46" t="s">
        <v>35</v>
      </c>
      <c r="F16" s="46" t="s">
        <v>35</v>
      </c>
    </row>
    <row r="17" spans="1:6" ht="15.75">
      <c r="A17" s="48">
        <v>1973</v>
      </c>
      <c r="B17" s="49">
        <v>11890527</v>
      </c>
      <c r="C17" s="50">
        <v>6757033.275037352</v>
      </c>
      <c r="D17" s="46" t="s">
        <v>35</v>
      </c>
      <c r="E17" s="46" t="s">
        <v>35</v>
      </c>
      <c r="F17" s="46" t="s">
        <v>35</v>
      </c>
    </row>
    <row r="18" spans="1:6" ht="15.75">
      <c r="A18" s="48">
        <v>1974</v>
      </c>
      <c r="B18" s="49">
        <v>11870884</v>
      </c>
      <c r="C18" s="50">
        <v>6903295.955749137</v>
      </c>
      <c r="D18" s="46" t="s">
        <v>35</v>
      </c>
      <c r="E18" s="46" t="s">
        <v>35</v>
      </c>
      <c r="F18" s="46" t="s">
        <v>35</v>
      </c>
    </row>
    <row r="19" spans="1:6" ht="15.75">
      <c r="A19" s="48">
        <v>1975</v>
      </c>
      <c r="B19" s="49">
        <v>11906095</v>
      </c>
      <c r="C19" s="50">
        <v>7085349.088660465</v>
      </c>
      <c r="D19" s="46" t="s">
        <v>35</v>
      </c>
      <c r="E19" s="46" t="s">
        <v>35</v>
      </c>
      <c r="F19" s="46" t="s">
        <v>35</v>
      </c>
    </row>
    <row r="20" spans="1:6" ht="15.75">
      <c r="A20" s="48">
        <v>1976</v>
      </c>
      <c r="B20" s="49">
        <v>11897378</v>
      </c>
      <c r="C20" s="50">
        <v>7245387.980766464</v>
      </c>
      <c r="D20" s="46" t="s">
        <v>35</v>
      </c>
      <c r="E20" s="46" t="s">
        <v>35</v>
      </c>
      <c r="F20" s="46" t="s">
        <v>35</v>
      </c>
    </row>
    <row r="21" spans="1:6" ht="15.75">
      <c r="A21" s="48">
        <v>1977</v>
      </c>
      <c r="B21" s="49">
        <v>11893591</v>
      </c>
      <c r="C21" s="50">
        <v>7412110.127728043</v>
      </c>
      <c r="D21" s="46" t="s">
        <v>35</v>
      </c>
      <c r="E21" s="46" t="s">
        <v>35</v>
      </c>
      <c r="F21" s="46" t="s">
        <v>35</v>
      </c>
    </row>
    <row r="22" spans="1:6" ht="15.75">
      <c r="A22" s="48">
        <v>1978</v>
      </c>
      <c r="B22" s="49">
        <v>11879396</v>
      </c>
      <c r="C22" s="50">
        <v>7576030.261082577</v>
      </c>
      <c r="D22" s="46" t="s">
        <v>35</v>
      </c>
      <c r="E22" s="46" t="s">
        <v>35</v>
      </c>
      <c r="F22" s="46" t="s">
        <v>35</v>
      </c>
    </row>
    <row r="23" spans="1:6" ht="15.75">
      <c r="A23" s="48">
        <v>1979</v>
      </c>
      <c r="B23" s="49">
        <v>11887975</v>
      </c>
      <c r="C23" s="50">
        <v>7758427.414710776</v>
      </c>
      <c r="D23" s="46" t="s">
        <v>35</v>
      </c>
      <c r="E23" s="46" t="s">
        <v>35</v>
      </c>
      <c r="F23" s="46" t="s">
        <v>35</v>
      </c>
    </row>
    <row r="24" spans="1:6" ht="15.75">
      <c r="A24" s="48">
        <v>1980</v>
      </c>
      <c r="B24" s="49">
        <v>11863895</v>
      </c>
      <c r="C24" s="50">
        <v>7923400.161183735</v>
      </c>
      <c r="D24" s="46" t="s">
        <v>35</v>
      </c>
      <c r="E24" s="46" t="s">
        <v>35</v>
      </c>
      <c r="F24" s="46" t="s">
        <v>35</v>
      </c>
    </row>
    <row r="25" spans="1:6" ht="15.75">
      <c r="A25" s="48">
        <v>1981</v>
      </c>
      <c r="B25" s="49">
        <v>11858567</v>
      </c>
      <c r="C25" s="50">
        <v>7943780.059313824</v>
      </c>
      <c r="D25" s="46" t="s">
        <v>35</v>
      </c>
      <c r="E25" s="46" t="s">
        <v>35</v>
      </c>
      <c r="F25" s="46" t="s">
        <v>35</v>
      </c>
    </row>
    <row r="26" spans="1:6" ht="15.75">
      <c r="A26" s="48">
        <v>1982</v>
      </c>
      <c r="B26" s="49">
        <v>11845146</v>
      </c>
      <c r="C26" s="50">
        <v>7958773.069179483</v>
      </c>
      <c r="D26" s="46" t="s">
        <v>35</v>
      </c>
      <c r="E26" s="46" t="s">
        <v>35</v>
      </c>
      <c r="F26" s="46" t="s">
        <v>35</v>
      </c>
    </row>
    <row r="27" spans="1:6" ht="15.75">
      <c r="A27" s="48">
        <v>1983</v>
      </c>
      <c r="B27" s="49">
        <v>11837723</v>
      </c>
      <c r="C27" s="50">
        <v>7977826.387343572</v>
      </c>
      <c r="D27" s="46" t="s">
        <v>35</v>
      </c>
      <c r="E27" s="46" t="s">
        <v>35</v>
      </c>
      <c r="F27" s="46" t="s">
        <v>35</v>
      </c>
    </row>
    <row r="28" spans="1:6" ht="15.75">
      <c r="A28" s="48">
        <v>1984</v>
      </c>
      <c r="B28" s="49">
        <v>11815172</v>
      </c>
      <c r="C28" s="50">
        <v>7986696.107881311</v>
      </c>
      <c r="D28" s="46" t="s">
        <v>35</v>
      </c>
      <c r="E28" s="46" t="s">
        <v>35</v>
      </c>
      <c r="F28" s="46" t="s">
        <v>35</v>
      </c>
    </row>
    <row r="29" spans="1:6" ht="15.75">
      <c r="A29" s="48">
        <v>1985</v>
      </c>
      <c r="B29" s="49">
        <v>11770862</v>
      </c>
      <c r="C29" s="50">
        <v>7980793.684482929</v>
      </c>
      <c r="D29" s="46" t="s">
        <v>35</v>
      </c>
      <c r="E29" s="46" t="s">
        <v>35</v>
      </c>
      <c r="F29" s="46" t="s">
        <v>35</v>
      </c>
    </row>
    <row r="30" spans="1:6" ht="15.75">
      <c r="A30" s="48">
        <v>1986</v>
      </c>
      <c r="B30" s="49">
        <v>11782752</v>
      </c>
      <c r="C30" s="50">
        <v>8013002.099837704</v>
      </c>
      <c r="D30" s="46" t="s">
        <v>35</v>
      </c>
      <c r="E30" s="46" t="s">
        <v>35</v>
      </c>
      <c r="F30" s="46" t="s">
        <v>35</v>
      </c>
    </row>
    <row r="31" spans="1:6" ht="15.75">
      <c r="A31" s="48">
        <v>1987</v>
      </c>
      <c r="B31" s="49">
        <v>11810866</v>
      </c>
      <c r="C31" s="50">
        <v>8056398.982680639</v>
      </c>
      <c r="D31" s="46" t="s">
        <v>35</v>
      </c>
      <c r="E31" s="46" t="s">
        <v>35</v>
      </c>
      <c r="F31" s="46" t="s">
        <v>35</v>
      </c>
    </row>
    <row r="32" spans="1:6" ht="15.75">
      <c r="A32" s="48">
        <v>1988</v>
      </c>
      <c r="B32" s="49">
        <v>11845752</v>
      </c>
      <c r="C32" s="50">
        <v>8104618.26158331</v>
      </c>
      <c r="D32" s="46" t="s">
        <v>35</v>
      </c>
      <c r="E32" s="46" t="s">
        <v>35</v>
      </c>
      <c r="F32" s="46" t="s">
        <v>35</v>
      </c>
    </row>
    <row r="33" spans="1:6" ht="15.75">
      <c r="A33" s="48">
        <v>1989</v>
      </c>
      <c r="B33" s="49">
        <v>11865996</v>
      </c>
      <c r="C33" s="50">
        <v>8143007.397335827</v>
      </c>
      <c r="D33" s="46" t="s">
        <v>35</v>
      </c>
      <c r="E33" s="46" t="s">
        <v>35</v>
      </c>
      <c r="F33" s="46" t="s">
        <v>35</v>
      </c>
    </row>
    <row r="34" spans="1:6" ht="15.75">
      <c r="A34" s="48">
        <v>1990</v>
      </c>
      <c r="B34" s="49">
        <v>11895604</v>
      </c>
      <c r="C34" s="50">
        <v>8188000</v>
      </c>
      <c r="D34" s="51">
        <v>598000</v>
      </c>
      <c r="E34" s="46">
        <v>0.7567228376064</v>
      </c>
      <c r="F34" s="46">
        <v>0.00110253844743083</v>
      </c>
    </row>
    <row r="35" spans="1:6" ht="15.75">
      <c r="A35" s="48">
        <v>1991</v>
      </c>
      <c r="B35" s="49">
        <v>11943160</v>
      </c>
      <c r="C35" s="50">
        <v>6175000</v>
      </c>
      <c r="D35" s="51">
        <v>2375000</v>
      </c>
      <c r="E35" s="46">
        <v>0.8636704719552</v>
      </c>
      <c r="F35" s="46">
        <v>0.00110253844743083</v>
      </c>
    </row>
    <row r="36" spans="1:6" ht="15.75">
      <c r="A36" s="48">
        <v>1992</v>
      </c>
      <c r="B36" s="49">
        <v>11980819</v>
      </c>
      <c r="C36" s="50">
        <v>5300560</v>
      </c>
      <c r="D36" s="51">
        <v>2695200</v>
      </c>
      <c r="E36" s="46">
        <v>0.9450929946528</v>
      </c>
      <c r="F36" s="46">
        <v>0.00110253844743083</v>
      </c>
    </row>
    <row r="37" spans="1:6" ht="15.75">
      <c r="A37" s="48">
        <v>1993</v>
      </c>
      <c r="B37" s="49">
        <v>12022128</v>
      </c>
      <c r="C37" s="50">
        <v>6460000</v>
      </c>
      <c r="D37" s="51">
        <v>1330000.0000000002</v>
      </c>
      <c r="E37" s="46">
        <v>1.0302061357728</v>
      </c>
      <c r="F37" s="46">
        <v>0.015435538264031622</v>
      </c>
    </row>
    <row r="38" spans="1:6" ht="15.75">
      <c r="A38" s="48">
        <v>1994</v>
      </c>
      <c r="B38" s="49">
        <v>12042545</v>
      </c>
      <c r="C38" s="50">
        <v>5795000</v>
      </c>
      <c r="D38" s="51">
        <v>1805000</v>
      </c>
      <c r="E38" s="46">
        <v>1.0634291678303998</v>
      </c>
      <c r="F38" s="46">
        <v>0.07717769132015809</v>
      </c>
    </row>
    <row r="39" spans="1:6" ht="15.75">
      <c r="A39" s="48">
        <v>1995</v>
      </c>
      <c r="B39" s="49">
        <v>12044780</v>
      </c>
      <c r="C39" s="50">
        <v>5940000</v>
      </c>
      <c r="D39" s="51">
        <v>1530000</v>
      </c>
      <c r="E39" s="46">
        <v>1.2177786989088</v>
      </c>
      <c r="F39" s="46">
        <v>0.07717769132015809</v>
      </c>
    </row>
    <row r="40" spans="1:6" ht="15.75">
      <c r="A40" s="48">
        <v>1996</v>
      </c>
      <c r="B40" s="49">
        <v>12038008</v>
      </c>
      <c r="C40" s="50">
        <v>6319500</v>
      </c>
      <c r="D40" s="51">
        <v>1340500.0000000002</v>
      </c>
      <c r="E40" s="46">
        <v>1.4695900638355384</v>
      </c>
      <c r="F40" s="46">
        <v>0.07607515287272726</v>
      </c>
    </row>
    <row r="41" spans="1:6" ht="15.75">
      <c r="A41" s="48">
        <v>1997</v>
      </c>
      <c r="B41" s="49">
        <v>12015888</v>
      </c>
      <c r="C41" s="50">
        <v>5003200</v>
      </c>
      <c r="D41" s="51">
        <v>1982400</v>
      </c>
      <c r="E41" s="46">
        <v>1.5018328906353107</v>
      </c>
      <c r="F41" s="46">
        <v>0.07607515287272726</v>
      </c>
    </row>
    <row r="42" spans="1:6" ht="15.75">
      <c r="A42" s="48">
        <v>1998</v>
      </c>
      <c r="B42" s="49">
        <v>12002329</v>
      </c>
      <c r="C42" s="50">
        <v>4784000</v>
      </c>
      <c r="D42" s="51">
        <v>2024000</v>
      </c>
      <c r="E42" s="46">
        <v>1.698813951795742</v>
      </c>
      <c r="F42" s="46">
        <v>0.25358384290909086</v>
      </c>
    </row>
    <row r="43" spans="1:6" ht="15.75">
      <c r="A43" s="48">
        <v>1999</v>
      </c>
      <c r="B43" s="49">
        <v>11994016</v>
      </c>
      <c r="C43" s="50">
        <v>4900000</v>
      </c>
      <c r="D43" s="51">
        <v>1666000.0000000002</v>
      </c>
      <c r="E43" s="46">
        <v>1.7152422901743882</v>
      </c>
      <c r="F43" s="46">
        <v>0.25358384290909086</v>
      </c>
    </row>
    <row r="44" spans="1:6" ht="15.75">
      <c r="A44" s="48">
        <v>2000</v>
      </c>
      <c r="B44" s="52">
        <v>12286905</v>
      </c>
      <c r="C44" s="50">
        <v>5810000</v>
      </c>
      <c r="D44" s="51">
        <v>1975400.0000000002</v>
      </c>
      <c r="E44" s="46">
        <v>1.9321109964087726</v>
      </c>
      <c r="F44" s="46">
        <v>0.27345152290909086</v>
      </c>
    </row>
    <row r="45" spans="1:6" ht="15.75">
      <c r="A45" s="48">
        <v>2001</v>
      </c>
      <c r="B45" s="49">
        <v>12295929</v>
      </c>
      <c r="C45" s="50">
        <v>6002354.616500001</v>
      </c>
      <c r="D45" s="51">
        <v>1884525.5825</v>
      </c>
      <c r="E45" s="46">
        <v>1.8988768274111998</v>
      </c>
      <c r="F45" s="46">
        <v>0.3231207229090909</v>
      </c>
    </row>
    <row r="46" spans="1:6" ht="15.75">
      <c r="A46" s="48">
        <v>2002</v>
      </c>
      <c r="B46" s="49">
        <v>12321644</v>
      </c>
      <c r="C46" s="50">
        <v>6169979.466000001</v>
      </c>
      <c r="D46" s="51">
        <v>1795496.6700000002</v>
      </c>
      <c r="E46" s="46">
        <v>2.0177216422271997</v>
      </c>
      <c r="F46" s="46">
        <v>0.33194103048853746</v>
      </c>
    </row>
    <row r="47" spans="1:6" ht="15.75">
      <c r="A47" s="48">
        <v>2003</v>
      </c>
      <c r="B47" s="49">
        <v>12351381</v>
      </c>
      <c r="C47" s="50">
        <v>6218947.557</v>
      </c>
      <c r="D47" s="51">
        <v>1909755.5489999999</v>
      </c>
      <c r="E47" s="46">
        <v>2.2662541335167994</v>
      </c>
      <c r="F47" s="46">
        <v>0.33194103048853746</v>
      </c>
    </row>
    <row r="48" spans="1:6" ht="15.75">
      <c r="A48" s="48">
        <v>2004</v>
      </c>
      <c r="B48" s="49">
        <v>12377381</v>
      </c>
      <c r="C48" s="50">
        <v>6267915.647999999</v>
      </c>
      <c r="D48" s="51">
        <v>2024014.428</v>
      </c>
      <c r="E48" s="46">
        <v>2.3619510036864</v>
      </c>
      <c r="F48" s="46">
        <v>0.33194103048853746</v>
      </c>
    </row>
    <row r="49" spans="1:6" ht="15.75">
      <c r="A49" s="48">
        <v>2005</v>
      </c>
      <c r="B49" s="49">
        <v>12405348</v>
      </c>
      <c r="C49" s="50">
        <v>6267915.647999999</v>
      </c>
      <c r="D49" s="51">
        <v>2024014.428</v>
      </c>
      <c r="E49" s="46">
        <v>2.3638018277664</v>
      </c>
      <c r="F49" s="46">
        <v>0.4950149479285375</v>
      </c>
    </row>
    <row r="50" spans="1:6" ht="15.75">
      <c r="A50" s="48">
        <v>2006</v>
      </c>
      <c r="B50" s="49">
        <v>12440621</v>
      </c>
      <c r="C50" s="50">
        <v>6267915.647999999</v>
      </c>
      <c r="D50" s="51">
        <v>2024014.428</v>
      </c>
      <c r="E50" s="46">
        <v>2.385567859093413</v>
      </c>
      <c r="F50" s="46">
        <v>0.6941610335241107</v>
      </c>
    </row>
    <row r="52" ht="15">
      <c r="C52" s="46" t="s">
        <v>36</v>
      </c>
    </row>
    <row r="53" ht="15">
      <c r="C53" s="46" t="s">
        <v>37</v>
      </c>
    </row>
    <row r="55" ht="15">
      <c r="C55" s="46" t="s">
        <v>38</v>
      </c>
    </row>
    <row r="56" ht="15">
      <c r="C56" s="46" t="s">
        <v>39</v>
      </c>
    </row>
    <row r="57" ht="15">
      <c r="C57" s="46" t="s">
        <v>40</v>
      </c>
    </row>
    <row r="58" ht="15">
      <c r="C58" s="4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37">
      <selection activeCell="C54" sqref="C54"/>
    </sheetView>
  </sheetViews>
  <sheetFormatPr defaultColWidth="9.140625" defaultRowHeight="12.75"/>
  <cols>
    <col min="1" max="1" width="26.421875" style="0" customWidth="1"/>
    <col min="2" max="2" width="10.57421875" style="0" customWidth="1"/>
    <col min="3" max="3" width="9.57421875" style="0" customWidth="1"/>
    <col min="4" max="4" width="10.28125" style="0" customWidth="1"/>
    <col min="5" max="5" width="13.8515625" style="0" customWidth="1"/>
    <col min="6" max="6" width="10.28125" style="0" customWidth="1"/>
    <col min="7" max="7" width="11.28125" style="0" customWidth="1"/>
    <col min="9" max="9" width="11.28125" style="0" customWidth="1"/>
    <col min="10" max="10" width="12.7109375" style="0" customWidth="1"/>
    <col min="15" max="15" width="11.140625" style="0" customWidth="1"/>
    <col min="17" max="17" width="10.140625" style="0" customWidth="1"/>
  </cols>
  <sheetData>
    <row r="1" spans="1:10" ht="15.75">
      <c r="A1" s="54" t="s">
        <v>42</v>
      </c>
      <c r="B1" s="55"/>
      <c r="C1" s="55"/>
      <c r="D1" s="55"/>
      <c r="E1" s="55"/>
      <c r="F1" s="56" t="s">
        <v>43</v>
      </c>
      <c r="G1" s="57" t="s">
        <v>44</v>
      </c>
      <c r="H1" s="55"/>
      <c r="I1" s="55"/>
      <c r="J1" s="55"/>
    </row>
    <row r="2" spans="1:10" ht="15.75">
      <c r="A2" s="54"/>
      <c r="B2" s="55"/>
      <c r="C2" s="55"/>
      <c r="D2" s="55"/>
      <c r="E2" s="55"/>
      <c r="F2" s="56" t="s">
        <v>45</v>
      </c>
      <c r="G2" s="57" t="s">
        <v>46</v>
      </c>
      <c r="H2" s="55"/>
      <c r="I2" s="55"/>
      <c r="J2" s="55"/>
    </row>
    <row r="3" spans="1:10" ht="15.75">
      <c r="A3" s="54"/>
      <c r="B3" s="55"/>
      <c r="C3" s="55"/>
      <c r="D3" s="55"/>
      <c r="E3" s="55"/>
      <c r="F3" s="56" t="s">
        <v>47</v>
      </c>
      <c r="G3" s="57" t="s">
        <v>48</v>
      </c>
      <c r="H3" s="55"/>
      <c r="I3" s="55"/>
      <c r="J3" s="55"/>
    </row>
    <row r="4" spans="1:10" ht="15.75">
      <c r="A4" s="54"/>
      <c r="B4" s="55"/>
      <c r="C4" s="55"/>
      <c r="D4" s="55"/>
      <c r="E4" s="55"/>
      <c r="F4" s="55"/>
      <c r="G4" s="55"/>
      <c r="H4" s="55"/>
      <c r="I4" s="55"/>
      <c r="J4" s="55"/>
    </row>
    <row r="5" spans="1:10" ht="51.75" thickBot="1">
      <c r="A5" s="58" t="s">
        <v>49</v>
      </c>
      <c r="B5" s="59" t="s">
        <v>50</v>
      </c>
      <c r="C5" s="59" t="s">
        <v>51</v>
      </c>
      <c r="D5" s="59" t="s">
        <v>52</v>
      </c>
      <c r="E5" s="59" t="s">
        <v>53</v>
      </c>
      <c r="F5" s="59" t="s">
        <v>54</v>
      </c>
      <c r="G5" s="59" t="s">
        <v>55</v>
      </c>
      <c r="H5" s="60" t="s">
        <v>56</v>
      </c>
      <c r="I5" s="61" t="s">
        <v>57</v>
      </c>
      <c r="J5" s="59"/>
    </row>
    <row r="6" spans="1:10" s="67" customFormat="1" ht="13.5" thickTop="1">
      <c r="A6" s="62" t="s">
        <v>58</v>
      </c>
      <c r="B6" s="63">
        <v>1</v>
      </c>
      <c r="C6" s="63">
        <v>2008</v>
      </c>
      <c r="D6" s="63" t="s">
        <v>59</v>
      </c>
      <c r="E6" s="64">
        <v>1201</v>
      </c>
      <c r="F6" s="64">
        <v>832</v>
      </c>
      <c r="G6" s="64">
        <v>369</v>
      </c>
      <c r="H6" s="65">
        <v>4.8</v>
      </c>
      <c r="I6" s="66">
        <f>E6*450000000</f>
        <v>540450000000</v>
      </c>
      <c r="J6" s="64"/>
    </row>
    <row r="7" spans="1:10" s="67" customFormat="1" ht="12.75">
      <c r="A7" s="62" t="s">
        <v>60</v>
      </c>
      <c r="B7" s="63">
        <v>1</v>
      </c>
      <c r="C7" s="63">
        <v>2008</v>
      </c>
      <c r="D7" s="63" t="s">
        <v>59</v>
      </c>
      <c r="E7" s="64">
        <v>880</v>
      </c>
      <c r="F7" s="64">
        <v>880</v>
      </c>
      <c r="G7" s="64">
        <v>0</v>
      </c>
      <c r="H7" s="65">
        <v>5.1</v>
      </c>
      <c r="I7" s="66">
        <f>E7*450000000</f>
        <v>396000000000</v>
      </c>
      <c r="J7" s="64"/>
    </row>
    <row r="8" spans="1:10" s="67" customFormat="1" ht="12.75">
      <c r="A8" s="62" t="s">
        <v>61</v>
      </c>
      <c r="B8" s="63">
        <v>2</v>
      </c>
      <c r="C8" s="63">
        <v>2003</v>
      </c>
      <c r="D8" s="63" t="s">
        <v>62</v>
      </c>
      <c r="E8" s="64">
        <v>2102</v>
      </c>
      <c r="F8" s="64">
        <v>368</v>
      </c>
      <c r="G8" s="64">
        <v>0</v>
      </c>
      <c r="H8" s="65"/>
      <c r="I8" s="66">
        <f>E8*450000000</f>
        <v>945900000000</v>
      </c>
      <c r="J8" s="64"/>
    </row>
    <row r="9" spans="2:10" s="67" customFormat="1" ht="12.75">
      <c r="B9" s="63"/>
      <c r="C9" s="63">
        <v>2008</v>
      </c>
      <c r="D9" s="63" t="s">
        <v>59</v>
      </c>
      <c r="E9" s="64"/>
      <c r="F9" s="64">
        <v>1734</v>
      </c>
      <c r="G9" s="64">
        <v>0</v>
      </c>
      <c r="H9" s="65">
        <v>13.2</v>
      </c>
      <c r="I9" s="66">
        <f>F9*450000000</f>
        <v>780300000000</v>
      </c>
      <c r="J9" s="64"/>
    </row>
    <row r="10" spans="1:10" s="67" customFormat="1" ht="12.75">
      <c r="A10" s="68" t="s">
        <v>63</v>
      </c>
      <c r="B10" s="63">
        <v>1</v>
      </c>
      <c r="C10" s="63">
        <v>2006</v>
      </c>
      <c r="D10" s="63" t="s">
        <v>59</v>
      </c>
      <c r="E10" s="64">
        <v>330</v>
      </c>
      <c r="F10" s="64">
        <v>330</v>
      </c>
      <c r="G10" s="64">
        <v>0</v>
      </c>
      <c r="H10" s="65">
        <v>3.3</v>
      </c>
      <c r="I10" s="66">
        <f aca="true" t="shared" si="0" ref="I10:I44">E10*450000000</f>
        <v>148500000000</v>
      </c>
      <c r="J10" s="64">
        <v>1263227</v>
      </c>
    </row>
    <row r="11" spans="1:10" s="67" customFormat="1" ht="12.75">
      <c r="A11" s="69" t="s">
        <v>64</v>
      </c>
      <c r="B11" s="55">
        <v>1</v>
      </c>
      <c r="C11" s="55">
        <v>2008</v>
      </c>
      <c r="D11" s="55" t="s">
        <v>59</v>
      </c>
      <c r="E11" s="70">
        <v>3942</v>
      </c>
      <c r="F11" s="70">
        <v>2102</v>
      </c>
      <c r="G11" s="70">
        <v>1840</v>
      </c>
      <c r="H11" s="71">
        <v>4.8</v>
      </c>
      <c r="I11" s="72">
        <v>946000000000</v>
      </c>
      <c r="J11" s="55"/>
    </row>
    <row r="12" spans="1:10" s="67" customFormat="1" ht="12.75">
      <c r="A12" s="62" t="s">
        <v>65</v>
      </c>
      <c r="B12" s="63"/>
      <c r="C12" s="63"/>
      <c r="D12" s="63"/>
      <c r="E12" s="64">
        <v>131</v>
      </c>
      <c r="F12" s="64">
        <v>131</v>
      </c>
      <c r="G12" s="64">
        <v>0</v>
      </c>
      <c r="H12" s="65"/>
      <c r="I12" s="66">
        <f t="shared" si="0"/>
        <v>58950000000</v>
      </c>
      <c r="J12" s="64"/>
    </row>
    <row r="13" spans="1:10" s="67" customFormat="1" ht="12.75">
      <c r="A13" s="69" t="s">
        <v>66</v>
      </c>
      <c r="B13" s="55">
        <v>1</v>
      </c>
      <c r="C13" s="55">
        <v>2008</v>
      </c>
      <c r="D13" s="55" t="s">
        <v>59</v>
      </c>
      <c r="E13" s="55">
        <v>1383</v>
      </c>
      <c r="F13" s="70">
        <v>1070</v>
      </c>
      <c r="G13" s="70">
        <v>313</v>
      </c>
      <c r="H13" s="71">
        <v>6.4</v>
      </c>
      <c r="I13" s="72">
        <v>481500000000</v>
      </c>
      <c r="J13" s="55"/>
    </row>
    <row r="14" spans="1:10" s="67" customFormat="1" ht="12.75">
      <c r="A14" s="62" t="s">
        <v>67</v>
      </c>
      <c r="B14" s="63">
        <v>1</v>
      </c>
      <c r="C14" s="63">
        <v>2001</v>
      </c>
      <c r="D14" s="63" t="s">
        <v>59</v>
      </c>
      <c r="E14" s="64">
        <v>2700</v>
      </c>
      <c r="F14" s="64">
        <v>2046</v>
      </c>
      <c r="G14" s="64">
        <v>654</v>
      </c>
      <c r="H14" s="65">
        <v>9.9</v>
      </c>
      <c r="I14" s="66">
        <f t="shared" si="0"/>
        <v>1215000000000</v>
      </c>
      <c r="J14" s="64"/>
    </row>
    <row r="15" spans="1:10" s="67" customFormat="1" ht="12.75">
      <c r="A15" s="62" t="s">
        <v>68</v>
      </c>
      <c r="B15" s="63">
        <v>1</v>
      </c>
      <c r="C15" s="63">
        <v>2007</v>
      </c>
      <c r="D15" s="63" t="s">
        <v>59</v>
      </c>
      <c r="E15" s="64">
        <v>121</v>
      </c>
      <c r="F15" s="64">
        <v>119</v>
      </c>
      <c r="G15" s="64">
        <v>2</v>
      </c>
      <c r="H15" s="65">
        <v>3.2</v>
      </c>
      <c r="I15" s="66">
        <f t="shared" si="0"/>
        <v>54450000000</v>
      </c>
      <c r="J15" s="64"/>
    </row>
    <row r="16" spans="1:10" s="67" customFormat="1" ht="12.75">
      <c r="A16" s="62" t="s">
        <v>69</v>
      </c>
      <c r="B16" s="63">
        <v>2</v>
      </c>
      <c r="C16" s="63">
        <v>1997</v>
      </c>
      <c r="D16" s="63" t="s">
        <v>59</v>
      </c>
      <c r="E16" s="64">
        <v>3154</v>
      </c>
      <c r="F16" s="64">
        <v>3100</v>
      </c>
      <c r="G16" s="64">
        <v>54</v>
      </c>
      <c r="H16" s="65">
        <v>32</v>
      </c>
      <c r="I16" s="66">
        <f t="shared" si="0"/>
        <v>1419300000000</v>
      </c>
      <c r="J16" s="64"/>
    </row>
    <row r="17" spans="1:10" s="67" customFormat="1" ht="12.75">
      <c r="A17" s="73" t="s">
        <v>70</v>
      </c>
      <c r="B17" s="63"/>
      <c r="C17" s="63">
        <v>2008</v>
      </c>
      <c r="D17" s="63" t="s">
        <v>59</v>
      </c>
      <c r="E17" s="64"/>
      <c r="F17" s="64"/>
      <c r="G17" s="64"/>
      <c r="H17" s="65">
        <v>6.6</v>
      </c>
      <c r="I17" s="66"/>
      <c r="J17" s="64"/>
    </row>
    <row r="18" spans="1:10" s="67" customFormat="1" ht="12.75">
      <c r="A18" s="62" t="s">
        <v>71</v>
      </c>
      <c r="B18" s="63"/>
      <c r="C18" s="63">
        <v>1997</v>
      </c>
      <c r="D18" s="63" t="s">
        <v>72</v>
      </c>
      <c r="E18" s="74">
        <v>4257</v>
      </c>
      <c r="F18" s="64">
        <v>4110</v>
      </c>
      <c r="G18" s="64">
        <v>147</v>
      </c>
      <c r="H18" s="65"/>
      <c r="I18" s="66">
        <f t="shared" si="0"/>
        <v>1915650000000</v>
      </c>
      <c r="J18" s="64"/>
    </row>
    <row r="19" spans="1:10" s="67" customFormat="1" ht="12.75">
      <c r="A19" s="62" t="s">
        <v>73</v>
      </c>
      <c r="B19" s="63">
        <v>1</v>
      </c>
      <c r="C19" s="63">
        <v>2007</v>
      </c>
      <c r="D19" s="63" t="s">
        <v>74</v>
      </c>
      <c r="E19" s="64">
        <v>1741</v>
      </c>
      <c r="F19" s="64">
        <v>85</v>
      </c>
      <c r="G19" s="64">
        <v>1656</v>
      </c>
      <c r="H19" s="65"/>
      <c r="I19" s="66">
        <f t="shared" si="0"/>
        <v>783450000000</v>
      </c>
      <c r="J19" s="64"/>
    </row>
    <row r="20" spans="1:15" s="67" customFormat="1" ht="12.75">
      <c r="A20" s="67" t="s">
        <v>75</v>
      </c>
      <c r="B20" s="75">
        <v>1</v>
      </c>
      <c r="C20" s="75">
        <v>2005</v>
      </c>
      <c r="D20" s="75" t="s">
        <v>62</v>
      </c>
      <c r="E20" s="76">
        <v>137</v>
      </c>
      <c r="F20" s="76">
        <v>112</v>
      </c>
      <c r="G20" s="76">
        <v>25</v>
      </c>
      <c r="H20" s="77"/>
      <c r="I20" s="66">
        <f t="shared" si="0"/>
        <v>61650000000</v>
      </c>
      <c r="J20" s="76"/>
      <c r="K20" s="75"/>
      <c r="L20" s="75"/>
      <c r="M20" s="75"/>
      <c r="N20" s="75"/>
      <c r="O20" s="75"/>
    </row>
    <row r="21" spans="1:10" s="67" customFormat="1" ht="12.75">
      <c r="A21" s="62" t="s">
        <v>76</v>
      </c>
      <c r="B21" s="63">
        <v>1</v>
      </c>
      <c r="C21" s="63">
        <v>1994</v>
      </c>
      <c r="D21" s="63" t="s">
        <v>59</v>
      </c>
      <c r="E21" s="64">
        <v>2954</v>
      </c>
      <c r="F21" s="64">
        <v>2874</v>
      </c>
      <c r="G21" s="64">
        <v>80</v>
      </c>
      <c r="H21" s="65">
        <v>5.6</v>
      </c>
      <c r="I21" s="66">
        <f t="shared" si="0"/>
        <v>1329300000000</v>
      </c>
      <c r="J21" s="64"/>
    </row>
    <row r="22" spans="1:10" s="67" customFormat="1" ht="12.75">
      <c r="A22" s="62" t="s">
        <v>77</v>
      </c>
      <c r="B22" s="63">
        <v>1</v>
      </c>
      <c r="C22" s="63">
        <v>1997</v>
      </c>
      <c r="D22" s="63" t="s">
        <v>59</v>
      </c>
      <c r="E22" s="64">
        <v>1200</v>
      </c>
      <c r="F22" s="64">
        <v>964</v>
      </c>
      <c r="G22" s="64">
        <v>236</v>
      </c>
      <c r="H22" s="65">
        <v>6.1</v>
      </c>
      <c r="I22" s="66">
        <f t="shared" si="0"/>
        <v>540000000000</v>
      </c>
      <c r="J22" s="64"/>
    </row>
    <row r="23" spans="1:10" s="67" customFormat="1" ht="12.75">
      <c r="A23" s="62" t="s">
        <v>78</v>
      </c>
      <c r="B23" s="63">
        <v>2</v>
      </c>
      <c r="C23" s="63">
        <v>2004</v>
      </c>
      <c r="D23" s="63" t="s">
        <v>62</v>
      </c>
      <c r="E23" s="64">
        <v>1734</v>
      </c>
      <c r="F23" s="64">
        <v>1500</v>
      </c>
      <c r="G23" s="64">
        <v>30</v>
      </c>
      <c r="H23" s="65"/>
      <c r="I23" s="66">
        <f t="shared" si="0"/>
        <v>780300000000</v>
      </c>
      <c r="J23" s="64"/>
    </row>
    <row r="24" spans="2:10" s="67" customFormat="1" ht="12.75">
      <c r="B24" s="63"/>
      <c r="C24" s="63">
        <v>2005</v>
      </c>
      <c r="D24" s="63" t="s">
        <v>59</v>
      </c>
      <c r="E24" s="64"/>
      <c r="F24" s="64">
        <v>204</v>
      </c>
      <c r="G24" s="64"/>
      <c r="H24" s="65">
        <v>1.6</v>
      </c>
      <c r="I24" s="66">
        <f>F24*450000000</f>
        <v>91800000000</v>
      </c>
      <c r="J24" s="64"/>
    </row>
    <row r="25" spans="1:10" s="67" customFormat="1" ht="12.75">
      <c r="A25" s="62" t="s">
        <v>79</v>
      </c>
      <c r="B25" s="63">
        <v>1</v>
      </c>
      <c r="C25" s="63">
        <v>2006</v>
      </c>
      <c r="D25" s="63" t="s">
        <v>74</v>
      </c>
      <c r="E25" s="64">
        <v>505</v>
      </c>
      <c r="F25" s="64">
        <v>484</v>
      </c>
      <c r="G25" s="64">
        <v>21</v>
      </c>
      <c r="H25" s="65"/>
      <c r="I25" s="66">
        <f t="shared" si="0"/>
        <v>227250000000</v>
      </c>
      <c r="J25" s="64"/>
    </row>
    <row r="26" spans="1:10" s="67" customFormat="1" ht="12.75">
      <c r="A26" s="62" t="s">
        <v>80</v>
      </c>
      <c r="B26" s="63">
        <v>2</v>
      </c>
      <c r="C26" s="63">
        <v>1993</v>
      </c>
      <c r="D26" s="63" t="s">
        <v>59</v>
      </c>
      <c r="E26" s="64">
        <v>1117</v>
      </c>
      <c r="F26" s="64">
        <v>220</v>
      </c>
      <c r="G26" s="64">
        <v>890</v>
      </c>
      <c r="H26" s="65">
        <v>1.08</v>
      </c>
      <c r="I26" s="66">
        <f t="shared" si="0"/>
        <v>502650000000</v>
      </c>
      <c r="J26" s="64"/>
    </row>
    <row r="27" spans="2:10" s="67" customFormat="1" ht="12.75">
      <c r="B27" s="63"/>
      <c r="C27" s="63">
        <v>2003</v>
      </c>
      <c r="D27" s="63" t="s">
        <v>62</v>
      </c>
      <c r="E27" s="64"/>
      <c r="F27" s="64">
        <v>7</v>
      </c>
      <c r="G27" s="64"/>
      <c r="H27" s="65"/>
      <c r="I27" s="66">
        <f>E27*450000000</f>
        <v>0</v>
      </c>
      <c r="J27" s="64"/>
    </row>
    <row r="28" spans="1:10" s="67" customFormat="1" ht="12.75">
      <c r="A28" s="62" t="s">
        <v>81</v>
      </c>
      <c r="B28" s="63">
        <v>1</v>
      </c>
      <c r="C28" s="63">
        <v>1998</v>
      </c>
      <c r="D28" s="63" t="s">
        <v>59</v>
      </c>
      <c r="E28" s="64">
        <v>2750</v>
      </c>
      <c r="F28" s="64">
        <v>747</v>
      </c>
      <c r="G28" s="64">
        <v>2003</v>
      </c>
      <c r="H28" s="65">
        <v>9.15</v>
      </c>
      <c r="I28" s="66">
        <f t="shared" si="0"/>
        <v>1237500000000</v>
      </c>
      <c r="J28" s="78">
        <v>36038000</v>
      </c>
    </row>
    <row r="29" spans="1:10" s="67" customFormat="1" ht="12.75">
      <c r="A29" s="68" t="s">
        <v>82</v>
      </c>
      <c r="B29" s="63">
        <v>1</v>
      </c>
      <c r="C29" s="63">
        <v>1999</v>
      </c>
      <c r="D29" s="63" t="s">
        <v>74</v>
      </c>
      <c r="E29" s="74">
        <v>1222</v>
      </c>
      <c r="F29" s="64">
        <v>435</v>
      </c>
      <c r="G29" s="64">
        <v>787</v>
      </c>
      <c r="H29" s="65"/>
      <c r="I29" s="66">
        <f t="shared" si="0"/>
        <v>549900000000</v>
      </c>
      <c r="J29" s="64"/>
    </row>
    <row r="30" spans="1:10" s="67" customFormat="1" ht="12.75">
      <c r="A30" s="68" t="s">
        <v>83</v>
      </c>
      <c r="B30" s="63">
        <v>1</v>
      </c>
      <c r="C30" s="63">
        <v>2008</v>
      </c>
      <c r="D30" s="63" t="s">
        <v>62</v>
      </c>
      <c r="E30" s="64">
        <v>688</v>
      </c>
      <c r="F30" s="64">
        <v>586</v>
      </c>
      <c r="G30" s="64">
        <v>102</v>
      </c>
      <c r="H30" s="65"/>
      <c r="I30" s="66">
        <f t="shared" si="0"/>
        <v>309600000000</v>
      </c>
      <c r="J30" s="64"/>
    </row>
    <row r="31" spans="1:10" s="67" customFormat="1" ht="12.75">
      <c r="A31" s="68" t="s">
        <v>84</v>
      </c>
      <c r="B31" s="63">
        <v>1</v>
      </c>
      <c r="C31" s="63">
        <v>2003</v>
      </c>
      <c r="D31" s="63" t="s">
        <v>59</v>
      </c>
      <c r="E31" s="64">
        <v>1901</v>
      </c>
      <c r="F31" s="64">
        <v>294</v>
      </c>
      <c r="G31" s="64">
        <v>1607</v>
      </c>
      <c r="H31" s="65">
        <v>1.6</v>
      </c>
      <c r="I31" s="66">
        <f t="shared" si="0"/>
        <v>855450000000</v>
      </c>
      <c r="J31" s="64"/>
    </row>
    <row r="32" spans="1:10" s="67" customFormat="1" ht="12.75">
      <c r="A32" s="68" t="s">
        <v>85</v>
      </c>
      <c r="B32" s="63">
        <v>1</v>
      </c>
      <c r="C32" s="63">
        <v>2009</v>
      </c>
      <c r="D32" s="63" t="s">
        <v>59</v>
      </c>
      <c r="E32" s="64">
        <v>184</v>
      </c>
      <c r="F32" s="64">
        <v>184</v>
      </c>
      <c r="G32" s="64">
        <v>0</v>
      </c>
      <c r="H32" s="65">
        <v>1.6</v>
      </c>
      <c r="I32" s="66">
        <f t="shared" si="0"/>
        <v>82800000000</v>
      </c>
      <c r="J32" s="64"/>
    </row>
    <row r="33" spans="1:10" s="67" customFormat="1" ht="12.75">
      <c r="A33" s="68" t="s">
        <v>86</v>
      </c>
      <c r="B33" s="63">
        <v>1</v>
      </c>
      <c r="C33" s="63">
        <v>2008</v>
      </c>
      <c r="D33" s="63" t="s">
        <v>59</v>
      </c>
      <c r="E33" s="64">
        <v>834</v>
      </c>
      <c r="F33" s="64">
        <v>434</v>
      </c>
      <c r="G33" s="64">
        <v>0</v>
      </c>
      <c r="H33" s="65">
        <v>2.5</v>
      </c>
      <c r="I33" s="66">
        <f t="shared" si="0"/>
        <v>375300000000</v>
      </c>
      <c r="J33" s="64"/>
    </row>
    <row r="34" spans="2:10" s="67" customFormat="1" ht="12.75">
      <c r="B34" s="63">
        <v>1</v>
      </c>
      <c r="C34" s="63">
        <v>2008</v>
      </c>
      <c r="D34" s="63" t="s">
        <v>62</v>
      </c>
      <c r="E34" s="64"/>
      <c r="F34" s="64">
        <v>400</v>
      </c>
      <c r="G34" s="64"/>
      <c r="H34" s="65"/>
      <c r="I34" s="66">
        <f>F34*450000000</f>
        <v>180000000000</v>
      </c>
      <c r="J34" s="64"/>
    </row>
    <row r="35" spans="1:10" s="67" customFormat="1" ht="12.75">
      <c r="A35" s="68" t="s">
        <v>87</v>
      </c>
      <c r="B35" s="63">
        <v>1</v>
      </c>
      <c r="C35" s="63">
        <v>2008</v>
      </c>
      <c r="D35" s="63" t="s">
        <v>59</v>
      </c>
      <c r="E35" s="64">
        <v>1838</v>
      </c>
      <c r="F35" s="64">
        <v>1314</v>
      </c>
      <c r="G35" s="64">
        <v>524</v>
      </c>
      <c r="H35" s="65">
        <v>6.4</v>
      </c>
      <c r="I35" s="66">
        <f t="shared" si="0"/>
        <v>827100000000</v>
      </c>
      <c r="J35" s="64"/>
    </row>
    <row r="36" spans="1:10" s="67" customFormat="1" ht="12.75">
      <c r="A36" s="68" t="s">
        <v>88</v>
      </c>
      <c r="B36" s="63">
        <v>1</v>
      </c>
      <c r="C36" s="63">
        <v>1989</v>
      </c>
      <c r="D36" s="63" t="s">
        <v>59</v>
      </c>
      <c r="E36" s="64">
        <v>1530</v>
      </c>
      <c r="F36" s="64">
        <v>1530</v>
      </c>
      <c r="G36" s="64">
        <v>0</v>
      </c>
      <c r="H36" s="65">
        <v>6</v>
      </c>
      <c r="I36" s="66">
        <f t="shared" si="0"/>
        <v>688500000000</v>
      </c>
      <c r="J36" s="64"/>
    </row>
    <row r="37" spans="1:10" s="67" customFormat="1" ht="12.75">
      <c r="A37" s="68" t="s">
        <v>89</v>
      </c>
      <c r="B37" s="63">
        <v>1</v>
      </c>
      <c r="C37" s="63">
        <v>2007</v>
      </c>
      <c r="D37" s="63" t="s">
        <v>59</v>
      </c>
      <c r="E37" s="64">
        <v>350</v>
      </c>
      <c r="F37" s="64">
        <v>346</v>
      </c>
      <c r="G37" s="64">
        <v>4</v>
      </c>
      <c r="H37" s="65">
        <v>1.9</v>
      </c>
      <c r="I37" s="66">
        <f t="shared" si="0"/>
        <v>157500000000</v>
      </c>
      <c r="J37" s="64">
        <v>15768000</v>
      </c>
    </row>
    <row r="38" spans="1:10" s="67" customFormat="1" ht="12.75">
      <c r="A38" s="68" t="s">
        <v>90</v>
      </c>
      <c r="B38" s="63">
        <v>1</v>
      </c>
      <c r="C38" s="63">
        <v>2008</v>
      </c>
      <c r="D38" s="63" t="s">
        <v>74</v>
      </c>
      <c r="E38" s="64">
        <v>1110</v>
      </c>
      <c r="F38" s="64">
        <v>1110</v>
      </c>
      <c r="G38" s="64">
        <v>0</v>
      </c>
      <c r="H38" s="65"/>
      <c r="I38" s="66">
        <f t="shared" si="0"/>
        <v>499500000000</v>
      </c>
      <c r="J38" s="64"/>
    </row>
    <row r="39" spans="1:10" s="67" customFormat="1" ht="12.75">
      <c r="A39" s="68" t="s">
        <v>91</v>
      </c>
      <c r="B39" s="63">
        <v>1</v>
      </c>
      <c r="C39" s="63">
        <v>2007</v>
      </c>
      <c r="D39" s="63" t="s">
        <v>74</v>
      </c>
      <c r="E39" s="64">
        <v>637</v>
      </c>
      <c r="F39" s="64">
        <v>637</v>
      </c>
      <c r="G39" s="64">
        <v>0</v>
      </c>
      <c r="H39" s="65"/>
      <c r="I39" s="66">
        <f t="shared" si="0"/>
        <v>286650000000</v>
      </c>
      <c r="J39" s="64"/>
    </row>
    <row r="40" spans="1:10" s="67" customFormat="1" ht="12.75">
      <c r="A40" s="68" t="s">
        <v>92</v>
      </c>
      <c r="B40" s="63">
        <v>1</v>
      </c>
      <c r="C40" s="63">
        <v>2008</v>
      </c>
      <c r="D40" s="63" t="s">
        <v>74</v>
      </c>
      <c r="E40" s="64">
        <v>485</v>
      </c>
      <c r="F40" s="64">
        <v>316</v>
      </c>
      <c r="G40" s="64">
        <v>169</v>
      </c>
      <c r="H40" s="65"/>
      <c r="I40" s="66">
        <f t="shared" si="0"/>
        <v>218250000000</v>
      </c>
      <c r="J40" s="64"/>
    </row>
    <row r="41" spans="1:10" s="67" customFormat="1" ht="12.75">
      <c r="A41" s="68" t="s">
        <v>93</v>
      </c>
      <c r="B41" s="63">
        <v>1</v>
      </c>
      <c r="C41" s="63">
        <v>2007</v>
      </c>
      <c r="D41" s="63" t="s">
        <v>74</v>
      </c>
      <c r="E41" s="64">
        <v>1055</v>
      </c>
      <c r="F41" s="64">
        <v>243</v>
      </c>
      <c r="G41" s="64">
        <v>812</v>
      </c>
      <c r="H41" s="65"/>
      <c r="I41" s="66">
        <f t="shared" si="0"/>
        <v>474750000000</v>
      </c>
      <c r="J41" s="64"/>
    </row>
    <row r="42" spans="1:10" s="67" customFormat="1" ht="12.75">
      <c r="A42" s="68" t="s">
        <v>94</v>
      </c>
      <c r="B42" s="63">
        <v>1</v>
      </c>
      <c r="C42" s="63">
        <v>2002</v>
      </c>
      <c r="D42" s="63" t="s">
        <v>74</v>
      </c>
      <c r="E42" s="64">
        <v>669</v>
      </c>
      <c r="F42" s="64">
        <v>271</v>
      </c>
      <c r="G42" s="64">
        <v>398</v>
      </c>
      <c r="H42" s="65"/>
      <c r="I42" s="66">
        <f t="shared" si="0"/>
        <v>301050000000</v>
      </c>
      <c r="J42" s="64"/>
    </row>
    <row r="43" spans="1:10" s="67" customFormat="1" ht="12.75">
      <c r="A43" s="68" t="s">
        <v>95</v>
      </c>
      <c r="B43" s="63">
        <v>1</v>
      </c>
      <c r="C43" s="63">
        <v>2007</v>
      </c>
      <c r="D43" s="63" t="s">
        <v>74</v>
      </c>
      <c r="E43" s="64">
        <v>3370</v>
      </c>
      <c r="F43" s="64">
        <v>3009</v>
      </c>
      <c r="G43" s="64">
        <v>361</v>
      </c>
      <c r="H43" s="65"/>
      <c r="I43" s="66">
        <f t="shared" si="0"/>
        <v>1516500000000</v>
      </c>
      <c r="J43" s="64"/>
    </row>
    <row r="44" spans="1:10" s="67" customFormat="1" ht="12.75">
      <c r="A44" s="68" t="s">
        <v>96</v>
      </c>
      <c r="B44" s="63">
        <v>1</v>
      </c>
      <c r="C44" s="63">
        <v>1999</v>
      </c>
      <c r="D44" s="63" t="s">
        <v>62</v>
      </c>
      <c r="E44" s="64">
        <v>521</v>
      </c>
      <c r="F44" s="64">
        <v>290</v>
      </c>
      <c r="G44" s="64">
        <v>231</v>
      </c>
      <c r="H44" s="65"/>
      <c r="I44" s="66">
        <f t="shared" si="0"/>
        <v>234450000000</v>
      </c>
      <c r="J44" s="64"/>
    </row>
    <row r="45" spans="1:10" s="67" customFormat="1" ht="13.5" customHeight="1">
      <c r="A45" s="68"/>
      <c r="B45" s="63"/>
      <c r="C45" s="63"/>
      <c r="D45" s="63"/>
      <c r="E45" s="64"/>
      <c r="F45" s="64"/>
      <c r="G45" s="64"/>
      <c r="H45" s="65"/>
      <c r="I45" s="66"/>
      <c r="J45" s="64"/>
    </row>
    <row r="46" spans="1:10" s="67" customFormat="1" ht="13.5" customHeight="1" thickBot="1">
      <c r="A46" s="79" t="s">
        <v>97</v>
      </c>
      <c r="B46" s="80">
        <f>SUM(B6:B44)</f>
        <v>37</v>
      </c>
      <c r="C46" s="80"/>
      <c r="D46" s="80"/>
      <c r="E46" s="81">
        <f aca="true" t="shared" si="1" ref="E46:J46">SUM(E6:E44)</f>
        <v>48733</v>
      </c>
      <c r="F46" s="81">
        <f t="shared" si="1"/>
        <v>35418</v>
      </c>
      <c r="G46" s="81">
        <f t="shared" si="1"/>
        <v>13315</v>
      </c>
      <c r="H46" s="82">
        <f t="shared" si="1"/>
        <v>132.82999999999998</v>
      </c>
      <c r="I46" s="83">
        <f t="shared" si="1"/>
        <v>22013200000000</v>
      </c>
      <c r="J46" s="84">
        <f t="shared" si="1"/>
        <v>53069227</v>
      </c>
    </row>
    <row r="47" spans="1:10" s="67" customFormat="1" ht="12.75">
      <c r="A47" s="85"/>
      <c r="B47" s="86"/>
      <c r="C47" s="86"/>
      <c r="D47" s="86"/>
      <c r="E47" s="86"/>
      <c r="F47" s="86"/>
      <c r="G47" s="86"/>
      <c r="H47" s="86"/>
      <c r="I47" s="87"/>
      <c r="J47" s="87"/>
    </row>
    <row r="48" spans="1:10" s="67" customFormat="1" ht="13.5" thickBot="1">
      <c r="A48" s="88" t="s">
        <v>98</v>
      </c>
      <c r="B48" s="89"/>
      <c r="C48" s="89"/>
      <c r="D48" s="89"/>
      <c r="E48" s="89"/>
      <c r="F48" s="89"/>
      <c r="G48" s="89"/>
      <c r="H48" s="89"/>
      <c r="I48" s="89"/>
      <c r="J48" s="89"/>
    </row>
    <row r="49" spans="2:10" s="67" customFormat="1" ht="13.5" thickTop="1">
      <c r="B49" s="90"/>
      <c r="F49"/>
      <c r="G49"/>
      <c r="H49"/>
      <c r="I49"/>
      <c r="J49"/>
    </row>
    <row r="50" spans="2:10" s="67" customFormat="1" ht="26.25" thickBot="1">
      <c r="B50" s="91" t="s">
        <v>99</v>
      </c>
      <c r="C50" s="91" t="s">
        <v>100</v>
      </c>
      <c r="D50" s="91" t="s">
        <v>101</v>
      </c>
      <c r="E50" s="91" t="s">
        <v>102</v>
      </c>
      <c r="F50" s="91" t="s">
        <v>103</v>
      </c>
      <c r="G50" s="91" t="s">
        <v>104</v>
      </c>
      <c r="H50" s="92"/>
      <c r="I50" s="92"/>
      <c r="J50" s="92"/>
    </row>
    <row r="51" spans="1:10" s="67" customFormat="1" ht="13.5" thickTop="1">
      <c r="A51" s="93" t="s">
        <v>105</v>
      </c>
      <c r="B51" s="94">
        <f>SUM(F6+F7+F9+F10+F12+F14+F15+F16+F18+F21+F22+F24+F26+F28+F31+F32+F33+F35+F36+F37)</f>
        <v>22393</v>
      </c>
      <c r="C51" s="95">
        <f>B51/E46</f>
        <v>0.4595038269755607</v>
      </c>
      <c r="D51" s="94">
        <f>SUM(G6+G7+G9+G10+G12+G14+G15+G16+G17+G18+G21+G22+G24+G26+G28+G31+G32+G33+G35+G36+G37)</f>
        <v>6570</v>
      </c>
      <c r="E51" s="96">
        <f>D51/E46</f>
        <v>0.13481624361315742</v>
      </c>
      <c r="F51" s="97">
        <f>SUM(I6+I7+I9+I10+I11+I12+I13+I14+I15+I16+I17+I18+I21+I22+I24+I26+I28+I31+I32+I33+I35+I36+I37)</f>
        <v>14644000000000</v>
      </c>
      <c r="G51" s="96">
        <f>F51/F55</f>
        <v>0.6652372213035815</v>
      </c>
      <c r="H51" s="96"/>
      <c r="I51" s="96"/>
      <c r="J51"/>
    </row>
    <row r="52" spans="1:10" s="67" customFormat="1" ht="12.75">
      <c r="A52" s="93" t="s">
        <v>106</v>
      </c>
      <c r="B52" s="94">
        <f>SUM(F8+F20+F23+F27+F30+F34+F44)</f>
        <v>3263</v>
      </c>
      <c r="C52" s="95">
        <f>B52/E46</f>
        <v>0.0669566823302485</v>
      </c>
      <c r="D52" s="94">
        <f>SUM(G8+G20+G23+G27+G30+G34+G44)</f>
        <v>388</v>
      </c>
      <c r="E52" s="96">
        <f>D52/E46</f>
        <v>0.007961750764369113</v>
      </c>
      <c r="F52" s="97">
        <f>SUM(I8+I20+I23+I27+I30+I34+I44)</f>
        <v>2511900000000</v>
      </c>
      <c r="G52" s="96">
        <f>F52/F55</f>
        <v>0.11410880744280705</v>
      </c>
      <c r="H52" s="96"/>
      <c r="I52" s="96"/>
      <c r="J52"/>
    </row>
    <row r="53" spans="1:10" s="67" customFormat="1" ht="13.5" thickBot="1">
      <c r="A53" s="93" t="s">
        <v>107</v>
      </c>
      <c r="B53" s="98">
        <f>SUM(F19+F25+F29+F38+F39+F40+F41+F42+G43)</f>
        <v>3942</v>
      </c>
      <c r="C53" s="99">
        <f>B53/E46</f>
        <v>0.08088974616789445</v>
      </c>
      <c r="D53" s="100">
        <f>SUM(G19+G25+G29+G38+G39+G40+G41+G42+F43)</f>
        <v>6852</v>
      </c>
      <c r="E53" s="101">
        <f>D53/E46</f>
        <v>0.14060287690066278</v>
      </c>
      <c r="F53" s="102">
        <f>SUM(I19+I25+I29+I38+I39+I40+I41+I42+I43)</f>
        <v>4857300000000</v>
      </c>
      <c r="G53" s="103">
        <f>F53/F55</f>
        <v>0.22065397125361147</v>
      </c>
      <c r="H53" s="104"/>
      <c r="I53" s="104"/>
      <c r="J53" s="105"/>
    </row>
    <row r="54" spans="1:6" s="67" customFormat="1" ht="13.5" thickTop="1">
      <c r="A54" s="93"/>
      <c r="D54"/>
      <c r="E54"/>
      <c r="F54"/>
    </row>
    <row r="55" spans="1:10" s="67" customFormat="1" ht="12.75">
      <c r="A55" s="106" t="s">
        <v>108</v>
      </c>
      <c r="B55" s="107">
        <f>SUM(B51:B53)</f>
        <v>29598</v>
      </c>
      <c r="C55" s="108">
        <f>F46/E46</f>
        <v>0.7267765169392404</v>
      </c>
      <c r="D55" s="107">
        <f>SUM(D51:D53)</f>
        <v>13810</v>
      </c>
      <c r="E55" s="109">
        <f>100%-C55</f>
        <v>0.2732234830607596</v>
      </c>
      <c r="F55" s="110">
        <f>SUM(F51:F53)</f>
        <v>22013200000000</v>
      </c>
      <c r="G55" s="111">
        <f>SUM(G51:G53)</f>
        <v>1</v>
      </c>
      <c r="H55" s="112"/>
      <c r="I55" s="112"/>
      <c r="J55" s="112"/>
    </row>
    <row r="56" spans="4:6" s="67" customFormat="1" ht="12.75">
      <c r="D56"/>
      <c r="E56"/>
      <c r="F56"/>
    </row>
    <row r="57" spans="1:8" s="67" customFormat="1" ht="12.75">
      <c r="A57" s="69"/>
      <c r="B57" s="63"/>
      <c r="C57" s="63"/>
      <c r="D57" s="63"/>
      <c r="E57" s="64"/>
      <c r="F57" s="64"/>
      <c r="G57"/>
      <c r="H57" s="56"/>
    </row>
    <row r="58" spans="1:15" ht="15.75">
      <c r="A58" s="54" t="s">
        <v>42</v>
      </c>
      <c r="B58" s="113"/>
      <c r="C58" s="114"/>
      <c r="D58" s="114"/>
      <c r="E58" s="115"/>
      <c r="F58" s="56" t="s">
        <v>43</v>
      </c>
      <c r="G58" s="57" t="s">
        <v>44</v>
      </c>
      <c r="H58" s="115"/>
      <c r="I58" s="113"/>
      <c r="J58" s="115"/>
      <c r="K58" s="55"/>
      <c r="L58" s="55"/>
      <c r="M58" s="55"/>
      <c r="N58" s="55"/>
      <c r="O58" s="55"/>
    </row>
    <row r="59" spans="1:15" ht="12.75">
      <c r="A59" s="116"/>
      <c r="B59" s="116"/>
      <c r="C59" s="55"/>
      <c r="D59" s="55"/>
      <c r="E59" s="55"/>
      <c r="F59" s="56" t="s">
        <v>45</v>
      </c>
      <c r="G59" s="57" t="s">
        <v>46</v>
      </c>
      <c r="H59" s="55"/>
      <c r="I59" s="116"/>
      <c r="J59" s="116"/>
      <c r="K59" s="55"/>
      <c r="L59" s="55"/>
      <c r="M59" s="55"/>
      <c r="N59" s="55"/>
      <c r="O59" s="55"/>
    </row>
    <row r="60" spans="1:15" ht="12.75">
      <c r="A60" s="116"/>
      <c r="B60" s="116"/>
      <c r="C60" s="55"/>
      <c r="D60" s="55"/>
      <c r="E60" s="55"/>
      <c r="F60" s="56" t="s">
        <v>47</v>
      </c>
      <c r="G60" s="57" t="s">
        <v>48</v>
      </c>
      <c r="H60" s="55"/>
      <c r="I60" s="116"/>
      <c r="J60" s="116"/>
      <c r="K60" s="55"/>
      <c r="L60" s="55"/>
      <c r="M60" s="55"/>
      <c r="N60" s="55"/>
      <c r="O60" s="55"/>
    </row>
    <row r="61" spans="1:10" ht="15.75">
      <c r="A61" s="54"/>
      <c r="B61" s="55"/>
      <c r="C61" s="55"/>
      <c r="D61" s="55"/>
      <c r="E61" s="55"/>
      <c r="F61" s="116"/>
      <c r="G61" s="116"/>
      <c r="H61" s="55"/>
      <c r="I61" s="116"/>
      <c r="J61" s="116"/>
    </row>
    <row r="62" spans="1:10" ht="13.5" thickBot="1">
      <c r="A62" s="117" t="s">
        <v>109</v>
      </c>
      <c r="B62" s="118"/>
      <c r="C62" s="119" t="s">
        <v>59</v>
      </c>
      <c r="D62" s="119"/>
      <c r="E62" s="119" t="s">
        <v>62</v>
      </c>
      <c r="F62" s="119"/>
      <c r="G62" s="118" t="s">
        <v>74</v>
      </c>
      <c r="H62" s="119"/>
      <c r="I62" s="119" t="s">
        <v>108</v>
      </c>
      <c r="J62" s="119"/>
    </row>
    <row r="63" spans="1:10" ht="13.5" thickTop="1">
      <c r="A63" s="115" t="s">
        <v>110</v>
      </c>
      <c r="B63" s="120"/>
      <c r="C63" s="121">
        <v>1022951</v>
      </c>
      <c r="D63" s="114"/>
      <c r="E63" s="122">
        <v>142103</v>
      </c>
      <c r="F63" s="115"/>
      <c r="G63" s="121">
        <v>171668</v>
      </c>
      <c r="H63" s="105"/>
      <c r="I63" s="122">
        <f>SUM(C63+E63+G63)</f>
        <v>1336722</v>
      </c>
      <c r="J63" s="105"/>
    </row>
    <row r="64" spans="1:10" ht="12.75">
      <c r="A64" s="115" t="s">
        <v>111</v>
      </c>
      <c r="B64" s="123"/>
      <c r="C64" s="121">
        <v>1457706</v>
      </c>
      <c r="D64" s="114"/>
      <c r="E64" s="122">
        <v>202496</v>
      </c>
      <c r="F64" s="115"/>
      <c r="G64" s="121">
        <v>244627</v>
      </c>
      <c r="H64" s="105"/>
      <c r="I64" s="122">
        <f aca="true" t="shared" si="2" ref="I64:I70">SUM(C64+E64+G64)</f>
        <v>1904829</v>
      </c>
      <c r="J64" s="105"/>
    </row>
    <row r="65" spans="1:10" ht="12.75">
      <c r="A65" s="115" t="s">
        <v>112</v>
      </c>
      <c r="B65" s="114"/>
      <c r="C65" s="121">
        <v>9558725</v>
      </c>
      <c r="D65" s="114"/>
      <c r="E65" s="121"/>
      <c r="F65" s="115"/>
      <c r="G65" s="121"/>
      <c r="H65" s="105"/>
      <c r="I65" s="122">
        <f t="shared" si="2"/>
        <v>9558725</v>
      </c>
      <c r="J65" s="114"/>
    </row>
    <row r="66" spans="1:10" ht="12.75">
      <c r="A66" s="124" t="s">
        <v>113</v>
      </c>
      <c r="B66" s="105"/>
      <c r="C66" s="121">
        <v>26147</v>
      </c>
      <c r="D66" s="105"/>
      <c r="E66" s="121"/>
      <c r="F66" s="105"/>
      <c r="G66" s="121"/>
      <c r="H66" s="105"/>
      <c r="I66" s="122">
        <f t="shared" si="2"/>
        <v>26147</v>
      </c>
      <c r="J66" s="105"/>
    </row>
    <row r="67" spans="1:10" ht="12.75">
      <c r="A67" s="115" t="s">
        <v>114</v>
      </c>
      <c r="B67" s="125"/>
      <c r="C67" s="121"/>
      <c r="D67" s="125"/>
      <c r="E67" s="121">
        <v>46616</v>
      </c>
      <c r="F67" s="125"/>
      <c r="G67" s="121">
        <v>56314</v>
      </c>
      <c r="H67" s="126"/>
      <c r="I67" s="122">
        <f t="shared" si="2"/>
        <v>102930</v>
      </c>
      <c r="J67" s="125"/>
    </row>
    <row r="68" spans="1:10" ht="12.75">
      <c r="A68" s="124" t="s">
        <v>115</v>
      </c>
      <c r="C68" s="121">
        <v>77341</v>
      </c>
      <c r="E68" s="121"/>
      <c r="G68" s="121"/>
      <c r="I68" s="122">
        <f t="shared" si="2"/>
        <v>77341</v>
      </c>
      <c r="J68" s="67"/>
    </row>
    <row r="69" spans="1:10" ht="12.75">
      <c r="A69" s="115" t="s">
        <v>116</v>
      </c>
      <c r="B69" s="127"/>
      <c r="C69" s="121"/>
      <c r="D69" s="127"/>
      <c r="E69" s="121">
        <v>80998562</v>
      </c>
      <c r="F69" s="127"/>
      <c r="G69" s="121">
        <v>97850611</v>
      </c>
      <c r="H69" s="126"/>
      <c r="I69" s="122">
        <f t="shared" si="2"/>
        <v>178849173</v>
      </c>
      <c r="J69" s="67"/>
    </row>
    <row r="70" spans="1:10" ht="12.75">
      <c r="A70" s="115" t="s">
        <v>117</v>
      </c>
      <c r="B70" s="127"/>
      <c r="C70" s="121"/>
      <c r="D70" s="127"/>
      <c r="E70" s="121">
        <v>1723374</v>
      </c>
      <c r="F70" s="127"/>
      <c r="G70" s="121">
        <v>2081928</v>
      </c>
      <c r="H70" s="128"/>
      <c r="I70" s="122">
        <f t="shared" si="2"/>
        <v>3805302</v>
      </c>
      <c r="J70" s="67"/>
    </row>
    <row r="71" spans="1:10" ht="12.75">
      <c r="A71" s="115"/>
      <c r="B71" s="127"/>
      <c r="C71" s="128"/>
      <c r="D71" s="127"/>
      <c r="E71" s="127"/>
      <c r="F71" s="127"/>
      <c r="G71" s="127"/>
      <c r="H71" s="128"/>
      <c r="I71" s="128"/>
      <c r="J71" s="67"/>
    </row>
    <row r="72" spans="1:10" ht="13.5" thickBot="1">
      <c r="A72" s="129" t="s">
        <v>118</v>
      </c>
      <c r="B72" s="80"/>
      <c r="C72" s="80" t="s">
        <v>59</v>
      </c>
      <c r="D72" s="80"/>
      <c r="E72" s="80" t="s">
        <v>62</v>
      </c>
      <c r="F72" s="130"/>
      <c r="G72" s="80" t="s">
        <v>74</v>
      </c>
      <c r="H72" s="130"/>
      <c r="I72" s="80" t="s">
        <v>108</v>
      </c>
      <c r="J72" s="130"/>
    </row>
    <row r="73" spans="1:10" ht="12.75">
      <c r="A73" s="131" t="s">
        <v>119</v>
      </c>
      <c r="B73" s="132"/>
      <c r="C73" s="133">
        <v>5.2897</v>
      </c>
      <c r="D73" s="132"/>
      <c r="E73" s="105">
        <v>0.7348</v>
      </c>
      <c r="F73" s="114"/>
      <c r="G73" s="133">
        <v>0.8877</v>
      </c>
      <c r="H73" s="134"/>
      <c r="I73" s="135">
        <f>SUM(C73+E73+G73)</f>
        <v>6.9121999999999995</v>
      </c>
      <c r="J73" s="67"/>
    </row>
    <row r="74" spans="1:10" ht="12.75">
      <c r="A74" s="131" t="s">
        <v>120</v>
      </c>
      <c r="B74" s="132"/>
      <c r="C74" s="121">
        <v>242294</v>
      </c>
      <c r="D74" s="132"/>
      <c r="E74" s="121">
        <v>34507</v>
      </c>
      <c r="F74" s="132"/>
      <c r="G74" s="121">
        <v>41687</v>
      </c>
      <c r="H74" s="134"/>
      <c r="I74" s="122">
        <f>SUM(C74+E74+G74)</f>
        <v>318488</v>
      </c>
      <c r="J74" s="67"/>
    </row>
    <row r="75" spans="1:10" ht="12.75">
      <c r="A75" s="131" t="s">
        <v>121</v>
      </c>
      <c r="B75" s="132"/>
      <c r="C75" s="121">
        <v>742639</v>
      </c>
      <c r="D75" s="132"/>
      <c r="E75" s="121">
        <v>85333</v>
      </c>
      <c r="F75" s="132"/>
      <c r="G75" s="121">
        <v>103086</v>
      </c>
      <c r="H75" s="123"/>
      <c r="I75" s="122">
        <f>SUM(C75+E75+G75)</f>
        <v>931058</v>
      </c>
      <c r="J75" s="55"/>
    </row>
    <row r="76" spans="1:10" ht="13.5" thickBot="1">
      <c r="A76" s="136"/>
      <c r="B76" s="137"/>
      <c r="C76" s="137"/>
      <c r="D76" s="137"/>
      <c r="E76" s="137"/>
      <c r="F76" s="137"/>
      <c r="G76" s="137"/>
      <c r="H76" s="137"/>
      <c r="I76" s="137"/>
      <c r="J76" s="137"/>
    </row>
    <row r="77" spans="1:10" ht="12.75">
      <c r="A77" s="126"/>
      <c r="B77" s="125"/>
      <c r="C77" s="125"/>
      <c r="D77" s="125"/>
      <c r="E77" s="125"/>
      <c r="F77" s="125"/>
      <c r="G77" s="125"/>
      <c r="H77" s="125"/>
      <c r="I77" s="125"/>
      <c r="J77" s="125"/>
    </row>
    <row r="78" ht="12.75">
      <c r="A78" s="85" t="s">
        <v>122</v>
      </c>
    </row>
    <row r="79" ht="12.75">
      <c r="A79" t="s">
        <v>123</v>
      </c>
    </row>
  </sheetData>
  <sheetProtection/>
  <printOptions/>
  <pageMargins left="0.5" right="0.5" top="0.5" bottom="0.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9.57421875" style="143" customWidth="1"/>
    <col min="2" max="2" width="9.8515625" style="143" customWidth="1"/>
    <col min="3" max="3" width="9.00390625" style="159" customWidth="1"/>
    <col min="4" max="4" width="7.7109375" style="143" bestFit="1" customWidth="1"/>
    <col min="5" max="5" width="6.7109375" style="143" bestFit="1" customWidth="1"/>
    <col min="6" max="6" width="7.00390625" style="143" bestFit="1" customWidth="1"/>
    <col min="7" max="7" width="26.00390625" style="143" customWidth="1"/>
    <col min="8" max="8" width="8.8515625" style="159" bestFit="1" customWidth="1"/>
    <col min="9" max="10" width="7.28125" style="143" bestFit="1" customWidth="1"/>
    <col min="11" max="11" width="13.421875" style="143" customWidth="1"/>
    <col min="12" max="12" width="9.140625" style="160" bestFit="1" customWidth="1"/>
    <col min="13" max="13" width="9.28125" style="161" customWidth="1"/>
    <col min="14" max="14" width="7.57421875" style="162" bestFit="1" customWidth="1"/>
    <col min="15" max="15" width="8.140625" style="143" customWidth="1"/>
    <col min="16" max="16" width="10.421875" style="143" bestFit="1" customWidth="1"/>
    <col min="17" max="16384" width="9.140625" style="143" customWidth="1"/>
  </cols>
  <sheetData>
    <row r="1" spans="1:16" ht="54.75" thickTop="1">
      <c r="A1" s="138" t="s">
        <v>124</v>
      </c>
      <c r="B1" s="138" t="s">
        <v>125</v>
      </c>
      <c r="C1" s="138" t="s">
        <v>126</v>
      </c>
      <c r="D1" s="138" t="s">
        <v>127</v>
      </c>
      <c r="E1" s="138" t="s">
        <v>128</v>
      </c>
      <c r="F1" s="138" t="s">
        <v>129</v>
      </c>
      <c r="G1" s="138" t="s">
        <v>130</v>
      </c>
      <c r="H1" s="138" t="s">
        <v>131</v>
      </c>
      <c r="I1" s="138" t="s">
        <v>132</v>
      </c>
      <c r="J1" s="138" t="s">
        <v>133</v>
      </c>
      <c r="K1" s="138" t="s">
        <v>134</v>
      </c>
      <c r="L1" s="139" t="s">
        <v>135</v>
      </c>
      <c r="M1" s="140" t="s">
        <v>136</v>
      </c>
      <c r="N1" s="141" t="s">
        <v>137</v>
      </c>
      <c r="O1" s="141" t="s">
        <v>138</v>
      </c>
      <c r="P1" s="142" t="s">
        <v>139</v>
      </c>
    </row>
    <row r="2" spans="1:16" ht="18">
      <c r="A2" s="144" t="s">
        <v>140</v>
      </c>
      <c r="B2" s="144" t="s">
        <v>141</v>
      </c>
      <c r="C2" s="144" t="s">
        <v>142</v>
      </c>
      <c r="D2" s="145">
        <v>22078368</v>
      </c>
      <c r="E2" s="144">
        <v>1970</v>
      </c>
      <c r="F2" s="144">
        <v>1993</v>
      </c>
      <c r="G2" s="144" t="s">
        <v>143</v>
      </c>
      <c r="H2" s="146" t="s">
        <v>144</v>
      </c>
      <c r="I2" s="147"/>
      <c r="J2" s="147"/>
      <c r="K2" s="144"/>
      <c r="L2" s="144"/>
      <c r="M2" s="146"/>
      <c r="N2" s="148"/>
      <c r="O2" s="149"/>
      <c r="P2" s="150"/>
    </row>
    <row r="3" spans="1:16" ht="18">
      <c r="A3" s="151" t="s">
        <v>145</v>
      </c>
      <c r="B3" s="151" t="s">
        <v>146</v>
      </c>
      <c r="C3" s="151" t="s">
        <v>147</v>
      </c>
      <c r="D3" s="152">
        <v>19914594</v>
      </c>
      <c r="E3" s="151">
        <v>1987</v>
      </c>
      <c r="F3" s="151">
        <v>2010</v>
      </c>
      <c r="G3" s="151" t="s">
        <v>148</v>
      </c>
      <c r="H3" s="153" t="s">
        <v>149</v>
      </c>
      <c r="I3" s="154">
        <v>40087</v>
      </c>
      <c r="J3" s="154"/>
      <c r="K3" s="151" t="s">
        <v>148</v>
      </c>
      <c r="L3" s="151" t="s">
        <v>150</v>
      </c>
      <c r="M3" s="153" t="s">
        <v>48</v>
      </c>
      <c r="N3" s="155"/>
      <c r="O3" s="156"/>
      <c r="P3" s="157"/>
    </row>
    <row r="4" spans="1:16" ht="18">
      <c r="A4" s="151" t="s">
        <v>145</v>
      </c>
      <c r="B4" s="151" t="s">
        <v>146</v>
      </c>
      <c r="C4" s="151" t="s">
        <v>147</v>
      </c>
      <c r="D4" s="152">
        <v>19914594</v>
      </c>
      <c r="E4" s="151">
        <v>1987</v>
      </c>
      <c r="F4" s="151">
        <v>2010</v>
      </c>
      <c r="G4" s="151" t="s">
        <v>148</v>
      </c>
      <c r="H4" s="153" t="s">
        <v>151</v>
      </c>
      <c r="I4" s="154">
        <v>35796</v>
      </c>
      <c r="J4" s="154">
        <v>37879</v>
      </c>
      <c r="K4" s="151" t="s">
        <v>152</v>
      </c>
      <c r="L4" s="151" t="s">
        <v>150</v>
      </c>
      <c r="M4" s="153" t="s">
        <v>48</v>
      </c>
      <c r="N4" s="155"/>
      <c r="O4" s="156">
        <v>8.2</v>
      </c>
      <c r="P4" s="157"/>
    </row>
    <row r="5" spans="1:16" ht="18">
      <c r="A5" s="151" t="s">
        <v>153</v>
      </c>
      <c r="B5" s="151" t="s">
        <v>146</v>
      </c>
      <c r="C5" s="151" t="s">
        <v>147</v>
      </c>
      <c r="D5" s="152">
        <v>3000000</v>
      </c>
      <c r="E5" s="151">
        <v>1973</v>
      </c>
      <c r="F5" s="151">
        <v>1990</v>
      </c>
      <c r="G5" s="151" t="s">
        <v>154</v>
      </c>
      <c r="H5" s="153" t="s">
        <v>155</v>
      </c>
      <c r="I5" s="154">
        <v>32143</v>
      </c>
      <c r="J5" s="154"/>
      <c r="K5" s="151" t="s">
        <v>156</v>
      </c>
      <c r="L5" s="151" t="s">
        <v>157</v>
      </c>
      <c r="M5" s="153" t="s">
        <v>158</v>
      </c>
      <c r="N5" s="155">
        <v>2</v>
      </c>
      <c r="O5" s="156">
        <v>0.7000000000000001</v>
      </c>
      <c r="P5" s="157">
        <v>0.08543333333333342</v>
      </c>
    </row>
    <row r="6" spans="1:16" ht="18">
      <c r="A6" s="151" t="s">
        <v>159</v>
      </c>
      <c r="B6" s="151" t="s">
        <v>160</v>
      </c>
      <c r="C6" s="151" t="s">
        <v>160</v>
      </c>
      <c r="D6" s="152">
        <v>4862968</v>
      </c>
      <c r="E6" s="151">
        <v>1929</v>
      </c>
      <c r="F6" s="151">
        <v>2010</v>
      </c>
      <c r="G6" s="151" t="s">
        <v>148</v>
      </c>
      <c r="H6" s="153" t="s">
        <v>155</v>
      </c>
      <c r="I6" s="154">
        <v>39843</v>
      </c>
      <c r="J6" s="154"/>
      <c r="K6" s="151" t="s">
        <v>161</v>
      </c>
      <c r="L6" s="151" t="s">
        <v>157</v>
      </c>
      <c r="M6" s="153" t="s">
        <v>158</v>
      </c>
      <c r="N6" s="155">
        <v>4.8</v>
      </c>
      <c r="O6" s="156">
        <v>2.2800000000000002</v>
      </c>
      <c r="P6" s="157">
        <v>0.2050400000000002</v>
      </c>
    </row>
    <row r="7" spans="1:16" ht="18">
      <c r="A7" s="151" t="s">
        <v>162</v>
      </c>
      <c r="B7" s="151" t="s">
        <v>60</v>
      </c>
      <c r="C7" s="151" t="s">
        <v>163</v>
      </c>
      <c r="D7" s="152">
        <v>3176452</v>
      </c>
      <c r="E7" s="151">
        <v>1965</v>
      </c>
      <c r="F7" s="151">
        <v>2017</v>
      </c>
      <c r="G7" s="151" t="s">
        <v>164</v>
      </c>
      <c r="H7" s="153" t="s">
        <v>155</v>
      </c>
      <c r="I7" s="154">
        <v>39508</v>
      </c>
      <c r="J7" s="154"/>
      <c r="K7" s="151" t="s">
        <v>165</v>
      </c>
      <c r="L7" s="151" t="s">
        <v>157</v>
      </c>
      <c r="M7" s="153" t="s">
        <v>166</v>
      </c>
      <c r="N7" s="155">
        <v>5.1000000000000005</v>
      </c>
      <c r="O7" s="156">
        <v>2.12</v>
      </c>
      <c r="P7" s="157">
        <v>0.21785500000000022</v>
      </c>
    </row>
    <row r="8" spans="1:16" ht="9">
      <c r="A8" s="151" t="s">
        <v>167</v>
      </c>
      <c r="B8" s="151" t="s">
        <v>168</v>
      </c>
      <c r="C8" s="151" t="s">
        <v>169</v>
      </c>
      <c r="D8" s="152">
        <v>6722843</v>
      </c>
      <c r="E8" s="151">
        <v>1973</v>
      </c>
      <c r="F8" s="151">
        <v>2028</v>
      </c>
      <c r="G8" s="151" t="s">
        <v>164</v>
      </c>
      <c r="H8" s="153" t="s">
        <v>170</v>
      </c>
      <c r="I8" s="154"/>
      <c r="J8" s="154"/>
      <c r="K8" s="151"/>
      <c r="L8" s="151"/>
      <c r="M8" s="153"/>
      <c r="N8" s="155"/>
      <c r="O8" s="156"/>
      <c r="P8" s="157"/>
    </row>
    <row r="9" spans="1:16" ht="9">
      <c r="A9" s="151" t="s">
        <v>171</v>
      </c>
      <c r="B9" s="151"/>
      <c r="C9" s="151" t="s">
        <v>172</v>
      </c>
      <c r="D9" s="152"/>
      <c r="E9" s="151"/>
      <c r="F9" s="151">
        <v>1990</v>
      </c>
      <c r="G9" s="151" t="s">
        <v>173</v>
      </c>
      <c r="H9" s="153" t="s">
        <v>144</v>
      </c>
      <c r="I9" s="154"/>
      <c r="J9" s="154"/>
      <c r="K9" s="151"/>
      <c r="L9" s="151"/>
      <c r="M9" s="153"/>
      <c r="N9" s="155"/>
      <c r="O9" s="156"/>
      <c r="P9" s="157"/>
    </row>
    <row r="10" spans="1:16" ht="9">
      <c r="A10" s="151" t="s">
        <v>174</v>
      </c>
      <c r="B10" s="151" t="s">
        <v>175</v>
      </c>
      <c r="C10" s="151" t="s">
        <v>163</v>
      </c>
      <c r="D10" s="152">
        <v>2292917</v>
      </c>
      <c r="E10" s="151">
        <v>1961</v>
      </c>
      <c r="F10" s="151">
        <v>2011</v>
      </c>
      <c r="G10" s="151" t="s">
        <v>176</v>
      </c>
      <c r="H10" s="153" t="s">
        <v>170</v>
      </c>
      <c r="I10" s="154"/>
      <c r="J10" s="154"/>
      <c r="K10" s="151"/>
      <c r="L10" s="151"/>
      <c r="M10" s="153"/>
      <c r="N10" s="155"/>
      <c r="O10" s="156"/>
      <c r="P10" s="157"/>
    </row>
    <row r="11" spans="1:16" ht="18">
      <c r="A11" s="151" t="s">
        <v>177</v>
      </c>
      <c r="B11" s="151" t="s">
        <v>178</v>
      </c>
      <c r="C11" s="151" t="s">
        <v>179</v>
      </c>
      <c r="D11" s="152">
        <v>4216594</v>
      </c>
      <c r="E11" s="151">
        <v>1997</v>
      </c>
      <c r="F11" s="151"/>
      <c r="G11" s="151" t="s">
        <v>180</v>
      </c>
      <c r="H11" s="153" t="s">
        <v>155</v>
      </c>
      <c r="I11" s="154">
        <v>38523</v>
      </c>
      <c r="J11" s="154"/>
      <c r="K11" s="151" t="s">
        <v>181</v>
      </c>
      <c r="L11" s="151" t="s">
        <v>150</v>
      </c>
      <c r="M11" s="153" t="s">
        <v>182</v>
      </c>
      <c r="N11" s="155"/>
      <c r="O11" s="156">
        <v>0.24</v>
      </c>
      <c r="P11" s="157">
        <v>0.019720800000000017</v>
      </c>
    </row>
    <row r="12" spans="1:16" ht="18">
      <c r="A12" s="151" t="s">
        <v>177</v>
      </c>
      <c r="B12" s="151" t="s">
        <v>178</v>
      </c>
      <c r="C12" s="151" t="s">
        <v>179</v>
      </c>
      <c r="D12" s="152">
        <v>4216594</v>
      </c>
      <c r="E12" s="151">
        <v>1997</v>
      </c>
      <c r="F12" s="151"/>
      <c r="G12" s="151" t="s">
        <v>180</v>
      </c>
      <c r="H12" s="153" t="s">
        <v>155</v>
      </c>
      <c r="I12" s="154">
        <v>39835</v>
      </c>
      <c r="J12" s="154"/>
      <c r="K12" s="151" t="s">
        <v>183</v>
      </c>
      <c r="L12" s="151" t="s">
        <v>157</v>
      </c>
      <c r="M12" s="153" t="s">
        <v>166</v>
      </c>
      <c r="N12" s="155">
        <v>11</v>
      </c>
      <c r="O12" s="156">
        <v>6.48</v>
      </c>
      <c r="P12" s="157">
        <v>0.4698833333333338</v>
      </c>
    </row>
    <row r="13" spans="1:16" ht="18">
      <c r="A13" s="151" t="s">
        <v>184</v>
      </c>
      <c r="B13" s="151" t="s">
        <v>185</v>
      </c>
      <c r="C13" s="151" t="s">
        <v>186</v>
      </c>
      <c r="D13" s="152">
        <v>19068152</v>
      </c>
      <c r="E13" s="151">
        <v>1992</v>
      </c>
      <c r="F13" s="151">
        <v>2017</v>
      </c>
      <c r="G13" s="151" t="s">
        <v>187</v>
      </c>
      <c r="H13" s="153" t="s">
        <v>155</v>
      </c>
      <c r="I13" s="154">
        <v>39785</v>
      </c>
      <c r="J13" s="154"/>
      <c r="K13" s="151" t="s">
        <v>188</v>
      </c>
      <c r="L13" s="151" t="s">
        <v>150</v>
      </c>
      <c r="M13" s="153" t="s">
        <v>46</v>
      </c>
      <c r="N13" s="155"/>
      <c r="O13" s="156">
        <v>5.4</v>
      </c>
      <c r="P13" s="157">
        <v>0.4437180000000004</v>
      </c>
    </row>
    <row r="14" spans="1:16" ht="18">
      <c r="A14" s="151" t="s">
        <v>189</v>
      </c>
      <c r="B14" s="151" t="s">
        <v>190</v>
      </c>
      <c r="C14" s="151" t="s">
        <v>191</v>
      </c>
      <c r="D14" s="152">
        <v>3600000</v>
      </c>
      <c r="E14" s="151">
        <v>1981</v>
      </c>
      <c r="F14" s="151">
        <v>1985</v>
      </c>
      <c r="G14" s="151" t="s">
        <v>192</v>
      </c>
      <c r="H14" s="153" t="s">
        <v>151</v>
      </c>
      <c r="I14" s="154">
        <v>31413</v>
      </c>
      <c r="J14" s="154">
        <v>37073</v>
      </c>
      <c r="K14" s="151" t="s">
        <v>193</v>
      </c>
      <c r="L14" s="151" t="s">
        <v>157</v>
      </c>
      <c r="M14" s="153" t="s">
        <v>158</v>
      </c>
      <c r="N14" s="155">
        <v>2</v>
      </c>
      <c r="O14" s="156">
        <v>0</v>
      </c>
      <c r="P14" s="157"/>
    </row>
    <row r="15" spans="1:16" ht="18">
      <c r="A15" s="151" t="s">
        <v>194</v>
      </c>
      <c r="B15" s="151" t="s">
        <v>195</v>
      </c>
      <c r="C15" s="151" t="s">
        <v>196</v>
      </c>
      <c r="D15" s="152">
        <v>4241264</v>
      </c>
      <c r="E15" s="151">
        <v>1990</v>
      </c>
      <c r="F15" s="151"/>
      <c r="G15" s="151" t="s">
        <v>187</v>
      </c>
      <c r="H15" s="153" t="s">
        <v>170</v>
      </c>
      <c r="I15" s="154"/>
      <c r="J15" s="154"/>
      <c r="K15" s="151"/>
      <c r="L15" s="151"/>
      <c r="M15" s="153"/>
      <c r="N15" s="155"/>
      <c r="O15" s="156"/>
      <c r="P15" s="157"/>
    </row>
    <row r="16" spans="1:16" ht="45">
      <c r="A16" s="151" t="s">
        <v>197</v>
      </c>
      <c r="B16" s="151" t="s">
        <v>64</v>
      </c>
      <c r="C16" s="151" t="s">
        <v>198</v>
      </c>
      <c r="D16" s="152"/>
      <c r="E16" s="151">
        <v>1968</v>
      </c>
      <c r="F16" s="151">
        <v>1988</v>
      </c>
      <c r="G16" s="151" t="s">
        <v>199</v>
      </c>
      <c r="H16" s="153" t="s">
        <v>155</v>
      </c>
      <c r="I16" s="154">
        <v>38749</v>
      </c>
      <c r="J16" s="154"/>
      <c r="K16" s="151" t="s">
        <v>200</v>
      </c>
      <c r="L16" s="151" t="s">
        <v>157</v>
      </c>
      <c r="M16" s="153" t="s">
        <v>201</v>
      </c>
      <c r="N16" s="155">
        <v>0.7000000000000001</v>
      </c>
      <c r="O16" s="156">
        <v>0.36</v>
      </c>
      <c r="P16" s="157">
        <v>0.029901666666666694</v>
      </c>
    </row>
    <row r="17" spans="1:16" ht="9">
      <c r="A17" s="151" t="s">
        <v>202</v>
      </c>
      <c r="B17" s="151" t="s">
        <v>203</v>
      </c>
      <c r="C17" s="151" t="s">
        <v>204</v>
      </c>
      <c r="D17" s="152">
        <v>4297940</v>
      </c>
      <c r="E17" s="151">
        <v>1974</v>
      </c>
      <c r="F17" s="151">
        <v>2025</v>
      </c>
      <c r="G17" s="151" t="s">
        <v>205</v>
      </c>
      <c r="H17" s="153" t="s">
        <v>170</v>
      </c>
      <c r="I17" s="154"/>
      <c r="J17" s="154"/>
      <c r="K17" s="151"/>
      <c r="L17" s="151"/>
      <c r="M17" s="153"/>
      <c r="N17" s="155"/>
      <c r="O17" s="156"/>
      <c r="P17" s="157"/>
    </row>
    <row r="18" spans="1:16" ht="18">
      <c r="A18" s="151" t="s">
        <v>206</v>
      </c>
      <c r="B18" s="151" t="s">
        <v>207</v>
      </c>
      <c r="C18" s="151" t="s">
        <v>208</v>
      </c>
      <c r="D18" s="152">
        <v>1200000</v>
      </c>
      <c r="E18" s="151">
        <v>1991</v>
      </c>
      <c r="F18" s="151">
        <v>2002</v>
      </c>
      <c r="G18" s="151" t="s">
        <v>148</v>
      </c>
      <c r="H18" s="153" t="s">
        <v>151</v>
      </c>
      <c r="I18" s="154">
        <v>35796</v>
      </c>
      <c r="J18" s="154">
        <v>39447</v>
      </c>
      <c r="K18" s="151" t="s">
        <v>209</v>
      </c>
      <c r="L18" s="151" t="s">
        <v>150</v>
      </c>
      <c r="M18" s="153" t="s">
        <v>210</v>
      </c>
      <c r="N18" s="155"/>
      <c r="O18" s="156">
        <v>0.09</v>
      </c>
      <c r="P18" s="157"/>
    </row>
    <row r="19" spans="1:16" ht="9">
      <c r="A19" s="151" t="s">
        <v>211</v>
      </c>
      <c r="B19" s="151" t="s">
        <v>212</v>
      </c>
      <c r="C19" s="151" t="s">
        <v>198</v>
      </c>
      <c r="D19" s="152">
        <v>352</v>
      </c>
      <c r="E19" s="151">
        <v>1976</v>
      </c>
      <c r="F19" s="151">
        <v>1983</v>
      </c>
      <c r="G19" s="151"/>
      <c r="H19" s="153" t="s">
        <v>144</v>
      </c>
      <c r="I19" s="154"/>
      <c r="J19" s="154"/>
      <c r="K19" s="151"/>
      <c r="L19" s="151"/>
      <c r="M19" s="153"/>
      <c r="N19" s="155"/>
      <c r="O19" s="156"/>
      <c r="P19" s="157"/>
    </row>
    <row r="20" spans="1:16" ht="18">
      <c r="A20" s="151" t="s">
        <v>213</v>
      </c>
      <c r="B20" s="151" t="s">
        <v>214</v>
      </c>
      <c r="C20" s="151" t="s">
        <v>204</v>
      </c>
      <c r="D20" s="152">
        <v>400000</v>
      </c>
      <c r="E20" s="151">
        <v>1958</v>
      </c>
      <c r="F20" s="151">
        <v>1979</v>
      </c>
      <c r="G20" s="151" t="s">
        <v>215</v>
      </c>
      <c r="H20" s="153" t="s">
        <v>151</v>
      </c>
      <c r="I20" s="154">
        <v>31048</v>
      </c>
      <c r="J20" s="154">
        <v>35065</v>
      </c>
      <c r="K20" s="151" t="s">
        <v>215</v>
      </c>
      <c r="L20" s="151" t="s">
        <v>157</v>
      </c>
      <c r="M20" s="153" t="s">
        <v>158</v>
      </c>
      <c r="N20" s="155">
        <v>0.1</v>
      </c>
      <c r="O20" s="156"/>
      <c r="P20" s="157"/>
    </row>
    <row r="21" spans="1:16" ht="9">
      <c r="A21" s="151" t="s">
        <v>216</v>
      </c>
      <c r="B21" s="151" t="s">
        <v>217</v>
      </c>
      <c r="C21" s="151" t="s">
        <v>218</v>
      </c>
      <c r="D21" s="152">
        <v>840088</v>
      </c>
      <c r="E21" s="151">
        <v>1968</v>
      </c>
      <c r="F21" s="151">
        <v>2010</v>
      </c>
      <c r="G21" s="151" t="s">
        <v>148</v>
      </c>
      <c r="H21" s="153" t="s">
        <v>170</v>
      </c>
      <c r="I21" s="154"/>
      <c r="J21" s="154"/>
      <c r="K21" s="151"/>
      <c r="L21" s="151"/>
      <c r="M21" s="153"/>
      <c r="N21" s="155"/>
      <c r="O21" s="156"/>
      <c r="P21" s="157"/>
    </row>
    <row r="22" spans="1:16" ht="18">
      <c r="A22" s="151" t="s">
        <v>219</v>
      </c>
      <c r="B22" s="151" t="s">
        <v>220</v>
      </c>
      <c r="C22" s="151" t="s">
        <v>221</v>
      </c>
      <c r="D22" s="152">
        <v>5907</v>
      </c>
      <c r="E22" s="151">
        <v>1982</v>
      </c>
      <c r="F22" s="151">
        <v>1990</v>
      </c>
      <c r="G22" s="151" t="s">
        <v>222</v>
      </c>
      <c r="H22" s="153" t="s">
        <v>144</v>
      </c>
      <c r="I22" s="154"/>
      <c r="J22" s="154"/>
      <c r="K22" s="151"/>
      <c r="L22" s="151"/>
      <c r="M22" s="153"/>
      <c r="N22" s="155"/>
      <c r="O22" s="156"/>
      <c r="P22" s="157"/>
    </row>
    <row r="23" spans="1:16" ht="45">
      <c r="A23" s="151" t="s">
        <v>223</v>
      </c>
      <c r="B23" s="151" t="s">
        <v>64</v>
      </c>
      <c r="C23" s="151" t="s">
        <v>198</v>
      </c>
      <c r="D23" s="152">
        <v>4911151</v>
      </c>
      <c r="E23" s="151">
        <v>1988</v>
      </c>
      <c r="F23" s="151">
        <v>2020</v>
      </c>
      <c r="G23" s="151" t="s">
        <v>199</v>
      </c>
      <c r="H23" s="153" t="s">
        <v>155</v>
      </c>
      <c r="I23" s="154">
        <v>38749</v>
      </c>
      <c r="J23" s="154"/>
      <c r="K23" s="151" t="s">
        <v>200</v>
      </c>
      <c r="L23" s="151" t="s">
        <v>157</v>
      </c>
      <c r="M23" s="153" t="s">
        <v>201</v>
      </c>
      <c r="N23" s="155">
        <v>2.5</v>
      </c>
      <c r="O23" s="156">
        <v>1.3800000000000001</v>
      </c>
      <c r="P23" s="157">
        <v>0.10679166666666676</v>
      </c>
    </row>
    <row r="24" spans="1:16" ht="45">
      <c r="A24" s="151" t="s">
        <v>224</v>
      </c>
      <c r="B24" s="151" t="s">
        <v>225</v>
      </c>
      <c r="C24" s="151" t="s">
        <v>163</v>
      </c>
      <c r="D24" s="152">
        <v>10370924</v>
      </c>
      <c r="E24" s="151">
        <v>1980</v>
      </c>
      <c r="F24" s="151">
        <v>2011</v>
      </c>
      <c r="G24" s="151" t="s">
        <v>148</v>
      </c>
      <c r="H24" s="153" t="s">
        <v>155</v>
      </c>
      <c r="I24" s="154">
        <v>36951</v>
      </c>
      <c r="J24" s="154"/>
      <c r="K24" s="151" t="s">
        <v>226</v>
      </c>
      <c r="L24" s="151" t="s">
        <v>157</v>
      </c>
      <c r="M24" s="153" t="s">
        <v>166</v>
      </c>
      <c r="N24" s="155">
        <v>9.9</v>
      </c>
      <c r="O24" s="156">
        <v>5.19</v>
      </c>
      <c r="P24" s="157">
        <v>0.4228950000000004</v>
      </c>
    </row>
    <row r="25" spans="1:16" ht="36">
      <c r="A25" s="151" t="s">
        <v>227</v>
      </c>
      <c r="B25" s="151" t="s">
        <v>228</v>
      </c>
      <c r="C25" s="151" t="s">
        <v>228</v>
      </c>
      <c r="D25" s="152">
        <v>1343792</v>
      </c>
      <c r="E25" s="151">
        <v>1959</v>
      </c>
      <c r="F25" s="151"/>
      <c r="G25" s="151" t="s">
        <v>229</v>
      </c>
      <c r="H25" s="153" t="s">
        <v>155</v>
      </c>
      <c r="I25" s="154">
        <v>39338</v>
      </c>
      <c r="J25" s="154"/>
      <c r="K25" s="151" t="s">
        <v>230</v>
      </c>
      <c r="L25" s="151" t="s">
        <v>157</v>
      </c>
      <c r="M25" s="153" t="s">
        <v>158</v>
      </c>
      <c r="N25" s="155">
        <v>3.2</v>
      </c>
      <c r="O25" s="156"/>
      <c r="P25" s="157">
        <v>0.13669333333333347</v>
      </c>
    </row>
    <row r="26" spans="1:16" ht="18">
      <c r="A26" s="151" t="s">
        <v>227</v>
      </c>
      <c r="B26" s="151" t="s">
        <v>228</v>
      </c>
      <c r="C26" s="151" t="s">
        <v>228</v>
      </c>
      <c r="D26" s="152">
        <v>1343792</v>
      </c>
      <c r="E26" s="151">
        <v>1959</v>
      </c>
      <c r="F26" s="151"/>
      <c r="G26" s="151" t="s">
        <v>229</v>
      </c>
      <c r="H26" s="153" t="s">
        <v>151</v>
      </c>
      <c r="I26" s="154">
        <v>29952</v>
      </c>
      <c r="J26" s="154">
        <v>39082</v>
      </c>
      <c r="K26" s="151" t="s">
        <v>231</v>
      </c>
      <c r="L26" s="151" t="s">
        <v>157</v>
      </c>
      <c r="M26" s="153" t="s">
        <v>158</v>
      </c>
      <c r="N26" s="155">
        <v>1.2</v>
      </c>
      <c r="O26" s="156"/>
      <c r="P26" s="157"/>
    </row>
    <row r="27" spans="1:16" ht="18">
      <c r="A27" s="151" t="s">
        <v>232</v>
      </c>
      <c r="B27" s="151" t="s">
        <v>233</v>
      </c>
      <c r="C27" s="151" t="s">
        <v>234</v>
      </c>
      <c r="D27" s="152">
        <v>4205539</v>
      </c>
      <c r="E27" s="151">
        <v>1985</v>
      </c>
      <c r="F27" s="151">
        <v>2013</v>
      </c>
      <c r="G27" s="151" t="s">
        <v>187</v>
      </c>
      <c r="H27" s="153" t="s">
        <v>155</v>
      </c>
      <c r="I27" s="154">
        <v>37104</v>
      </c>
      <c r="J27" s="154"/>
      <c r="K27" s="151" t="s">
        <v>235</v>
      </c>
      <c r="L27" s="151" t="s">
        <v>150</v>
      </c>
      <c r="M27" s="153" t="s">
        <v>210</v>
      </c>
      <c r="N27" s="155"/>
      <c r="O27" s="156">
        <v>0.81</v>
      </c>
      <c r="P27" s="157">
        <v>0.06655770000000005</v>
      </c>
    </row>
    <row r="28" spans="1:16" ht="18">
      <c r="A28" s="151" t="s">
        <v>232</v>
      </c>
      <c r="B28" s="151" t="s">
        <v>233</v>
      </c>
      <c r="C28" s="151" t="s">
        <v>234</v>
      </c>
      <c r="D28" s="152">
        <v>4205539</v>
      </c>
      <c r="E28" s="151">
        <v>1985</v>
      </c>
      <c r="F28" s="151">
        <v>2013</v>
      </c>
      <c r="G28" s="151" t="s">
        <v>187</v>
      </c>
      <c r="H28" s="153" t="s">
        <v>149</v>
      </c>
      <c r="I28" s="154">
        <v>40179</v>
      </c>
      <c r="J28" s="154"/>
      <c r="K28" s="151" t="s">
        <v>236</v>
      </c>
      <c r="L28" s="151" t="s">
        <v>157</v>
      </c>
      <c r="M28" s="153" t="s">
        <v>158</v>
      </c>
      <c r="N28" s="155">
        <v>8</v>
      </c>
      <c r="O28" s="156"/>
      <c r="P28" s="157">
        <v>0.34173333333333367</v>
      </c>
    </row>
    <row r="29" spans="1:16" ht="18">
      <c r="A29" s="151" t="s">
        <v>237</v>
      </c>
      <c r="B29" s="151" t="s">
        <v>238</v>
      </c>
      <c r="C29" s="151" t="s">
        <v>239</v>
      </c>
      <c r="D29" s="152">
        <v>31987806</v>
      </c>
      <c r="E29" s="151">
        <v>1970</v>
      </c>
      <c r="F29" s="151">
        <v>2010</v>
      </c>
      <c r="G29" s="151" t="s">
        <v>148</v>
      </c>
      <c r="H29" s="153" t="s">
        <v>155</v>
      </c>
      <c r="I29" s="154">
        <v>36161</v>
      </c>
      <c r="J29" s="154"/>
      <c r="K29" s="151" t="s">
        <v>240</v>
      </c>
      <c r="L29" s="151" t="s">
        <v>157</v>
      </c>
      <c r="M29" s="153" t="s">
        <v>241</v>
      </c>
      <c r="N29" s="155">
        <v>14.3</v>
      </c>
      <c r="O29" s="156"/>
      <c r="P29" s="157">
        <v>0.6108483333333339</v>
      </c>
    </row>
    <row r="30" spans="1:16" ht="18">
      <c r="A30" s="151" t="s">
        <v>237</v>
      </c>
      <c r="B30" s="151" t="s">
        <v>238</v>
      </c>
      <c r="C30" s="151" t="s">
        <v>239</v>
      </c>
      <c r="D30" s="152">
        <v>31987806</v>
      </c>
      <c r="E30" s="151">
        <v>1970</v>
      </c>
      <c r="F30" s="151">
        <v>2010</v>
      </c>
      <c r="G30" s="151" t="s">
        <v>148</v>
      </c>
      <c r="H30" s="153" t="s">
        <v>155</v>
      </c>
      <c r="I30" s="154">
        <v>39083</v>
      </c>
      <c r="J30" s="154"/>
      <c r="K30" s="151" t="s">
        <v>240</v>
      </c>
      <c r="L30" s="151" t="s">
        <v>157</v>
      </c>
      <c r="M30" s="153" t="s">
        <v>241</v>
      </c>
      <c r="N30" s="155">
        <v>2.5</v>
      </c>
      <c r="O30" s="156"/>
      <c r="P30" s="157">
        <v>0.10679166666666676</v>
      </c>
    </row>
    <row r="31" spans="1:16" ht="18">
      <c r="A31" s="151" t="s">
        <v>237</v>
      </c>
      <c r="B31" s="151" t="s">
        <v>238</v>
      </c>
      <c r="C31" s="151" t="s">
        <v>239</v>
      </c>
      <c r="D31" s="152">
        <v>31987806</v>
      </c>
      <c r="E31" s="151">
        <v>1970</v>
      </c>
      <c r="F31" s="151">
        <v>2010</v>
      </c>
      <c r="G31" s="151" t="s">
        <v>148</v>
      </c>
      <c r="H31" s="153" t="s">
        <v>151</v>
      </c>
      <c r="I31" s="154">
        <v>32143</v>
      </c>
      <c r="J31" s="154">
        <v>36143</v>
      </c>
      <c r="K31" s="151" t="s">
        <v>240</v>
      </c>
      <c r="L31" s="151" t="s">
        <v>157</v>
      </c>
      <c r="M31" s="153" t="s">
        <v>166</v>
      </c>
      <c r="N31" s="155">
        <v>6.6000000000000005</v>
      </c>
      <c r="O31" s="156"/>
      <c r="P31" s="157"/>
    </row>
    <row r="32" spans="1:16" ht="9">
      <c r="A32" s="151" t="s">
        <v>242</v>
      </c>
      <c r="B32" s="151" t="s">
        <v>238</v>
      </c>
      <c r="C32" s="151" t="s">
        <v>239</v>
      </c>
      <c r="D32" s="152"/>
      <c r="E32" s="151">
        <v>2008</v>
      </c>
      <c r="F32" s="151">
        <v>2015</v>
      </c>
      <c r="G32" s="151" t="s">
        <v>148</v>
      </c>
      <c r="H32" s="153" t="s">
        <v>170</v>
      </c>
      <c r="I32" s="154"/>
      <c r="J32" s="154"/>
      <c r="K32" s="151"/>
      <c r="L32" s="151"/>
      <c r="M32" s="153"/>
      <c r="N32" s="155"/>
      <c r="O32" s="156"/>
      <c r="P32" s="157"/>
    </row>
    <row r="33" spans="1:16" ht="9">
      <c r="A33" s="151" t="s">
        <v>243</v>
      </c>
      <c r="B33" s="151" t="s">
        <v>168</v>
      </c>
      <c r="C33" s="151" t="s">
        <v>169</v>
      </c>
      <c r="D33" s="152"/>
      <c r="E33" s="151"/>
      <c r="F33" s="151">
        <v>1989</v>
      </c>
      <c r="G33" s="151"/>
      <c r="H33" s="153" t="s">
        <v>144</v>
      </c>
      <c r="I33" s="154"/>
      <c r="J33" s="154"/>
      <c r="K33" s="151"/>
      <c r="L33" s="151"/>
      <c r="M33" s="153"/>
      <c r="N33" s="155"/>
      <c r="O33" s="156"/>
      <c r="P33" s="157"/>
    </row>
    <row r="34" spans="1:16" ht="18">
      <c r="A34" s="151" t="s">
        <v>244</v>
      </c>
      <c r="B34" s="151" t="s">
        <v>73</v>
      </c>
      <c r="C34" s="151" t="s">
        <v>245</v>
      </c>
      <c r="D34" s="152">
        <v>11742627</v>
      </c>
      <c r="E34" s="151">
        <v>1950</v>
      </c>
      <c r="F34" s="151">
        <v>2023</v>
      </c>
      <c r="G34" s="151" t="s">
        <v>187</v>
      </c>
      <c r="H34" s="153" t="s">
        <v>155</v>
      </c>
      <c r="I34" s="154">
        <v>39326</v>
      </c>
      <c r="J34" s="154"/>
      <c r="K34" s="151" t="s">
        <v>246</v>
      </c>
      <c r="L34" s="151" t="s">
        <v>150</v>
      </c>
      <c r="M34" s="153" t="s">
        <v>48</v>
      </c>
      <c r="N34" s="155"/>
      <c r="O34" s="156">
        <v>5.01</v>
      </c>
      <c r="P34" s="157">
        <v>0.41167170000000036</v>
      </c>
    </row>
    <row r="35" spans="1:16" ht="18">
      <c r="A35" s="151" t="s">
        <v>244</v>
      </c>
      <c r="B35" s="151" t="s">
        <v>73</v>
      </c>
      <c r="C35" s="151" t="s">
        <v>245</v>
      </c>
      <c r="D35" s="152">
        <v>11742627</v>
      </c>
      <c r="E35" s="151">
        <v>1950</v>
      </c>
      <c r="F35" s="151">
        <v>2023</v>
      </c>
      <c r="G35" s="151" t="s">
        <v>187</v>
      </c>
      <c r="H35" s="153" t="s">
        <v>151</v>
      </c>
      <c r="I35" s="154">
        <v>32509</v>
      </c>
      <c r="J35" s="154">
        <v>36526</v>
      </c>
      <c r="K35" s="151" t="s">
        <v>193</v>
      </c>
      <c r="L35" s="151" t="s">
        <v>157</v>
      </c>
      <c r="M35" s="153" t="s">
        <v>158</v>
      </c>
      <c r="N35" s="155">
        <v>0.5</v>
      </c>
      <c r="O35" s="156"/>
      <c r="P35" s="157"/>
    </row>
    <row r="36" spans="1:16" ht="18">
      <c r="A36" s="151" t="s">
        <v>247</v>
      </c>
      <c r="B36" s="151" t="s">
        <v>248</v>
      </c>
      <c r="C36" s="151" t="s">
        <v>249</v>
      </c>
      <c r="D36" s="152">
        <v>1132665</v>
      </c>
      <c r="E36" s="151">
        <v>1990</v>
      </c>
      <c r="F36" s="151">
        <v>2030</v>
      </c>
      <c r="G36" s="151" t="s">
        <v>250</v>
      </c>
      <c r="H36" s="153" t="s">
        <v>155</v>
      </c>
      <c r="I36" s="154">
        <v>38412</v>
      </c>
      <c r="J36" s="154"/>
      <c r="K36" s="151" t="s">
        <v>251</v>
      </c>
      <c r="L36" s="151" t="s">
        <v>150</v>
      </c>
      <c r="M36" s="153" t="s">
        <v>210</v>
      </c>
      <c r="N36" s="155"/>
      <c r="O36" s="156">
        <v>0.36</v>
      </c>
      <c r="P36" s="157">
        <v>0.02958120000000003</v>
      </c>
    </row>
    <row r="37" spans="1:16" ht="9">
      <c r="A37" s="151" t="s">
        <v>252</v>
      </c>
      <c r="B37" s="151" t="s">
        <v>253</v>
      </c>
      <c r="C37" s="151" t="s">
        <v>245</v>
      </c>
      <c r="D37" s="152">
        <v>1022692</v>
      </c>
      <c r="E37" s="151">
        <v>1941</v>
      </c>
      <c r="F37" s="151">
        <v>2013</v>
      </c>
      <c r="G37" s="151" t="s">
        <v>148</v>
      </c>
      <c r="H37" s="153" t="s">
        <v>170</v>
      </c>
      <c r="I37" s="154"/>
      <c r="J37" s="154"/>
      <c r="K37" s="151"/>
      <c r="L37" s="151"/>
      <c r="M37" s="153"/>
      <c r="N37" s="155"/>
      <c r="O37" s="156"/>
      <c r="P37" s="157"/>
    </row>
    <row r="38" spans="1:16" ht="18">
      <c r="A38" s="151" t="s">
        <v>254</v>
      </c>
      <c r="B38" s="151" t="s">
        <v>255</v>
      </c>
      <c r="C38" s="151" t="s">
        <v>256</v>
      </c>
      <c r="D38" s="152"/>
      <c r="E38" s="151"/>
      <c r="F38" s="151"/>
      <c r="G38" s="151" t="s">
        <v>257</v>
      </c>
      <c r="H38" s="153" t="s">
        <v>144</v>
      </c>
      <c r="I38" s="154"/>
      <c r="J38" s="154"/>
      <c r="K38" s="151"/>
      <c r="L38" s="151"/>
      <c r="M38" s="153"/>
      <c r="N38" s="155"/>
      <c r="O38" s="156"/>
      <c r="P38" s="158"/>
    </row>
    <row r="39" spans="1:16" ht="18">
      <c r="A39" s="151" t="s">
        <v>258</v>
      </c>
      <c r="B39" s="151" t="s">
        <v>259</v>
      </c>
      <c r="C39" s="151" t="s">
        <v>147</v>
      </c>
      <c r="D39" s="152">
        <v>18109638</v>
      </c>
      <c r="E39" s="151">
        <v>1988</v>
      </c>
      <c r="F39" s="151">
        <v>2026</v>
      </c>
      <c r="G39" s="151" t="s">
        <v>258</v>
      </c>
      <c r="H39" s="153" t="s">
        <v>155</v>
      </c>
      <c r="I39" s="154">
        <v>34335</v>
      </c>
      <c r="J39" s="154"/>
      <c r="K39" s="151" t="s">
        <v>260</v>
      </c>
      <c r="L39" s="151" t="s">
        <v>157</v>
      </c>
      <c r="M39" s="153" t="s">
        <v>158</v>
      </c>
      <c r="N39" s="155">
        <v>5.6000000000000005</v>
      </c>
      <c r="O39" s="156">
        <v>4.24</v>
      </c>
      <c r="P39" s="157">
        <v>0.23921333333333356</v>
      </c>
    </row>
    <row r="40" spans="1:16" ht="27">
      <c r="A40" s="151" t="s">
        <v>258</v>
      </c>
      <c r="B40" s="151" t="s">
        <v>259</v>
      </c>
      <c r="C40" s="151" t="s">
        <v>147</v>
      </c>
      <c r="D40" s="152">
        <v>18109638</v>
      </c>
      <c r="E40" s="151">
        <v>1988</v>
      </c>
      <c r="F40" s="151">
        <v>2026</v>
      </c>
      <c r="G40" s="151" t="s">
        <v>258</v>
      </c>
      <c r="H40" s="153" t="s">
        <v>155</v>
      </c>
      <c r="I40" s="154">
        <v>36004</v>
      </c>
      <c r="J40" s="154"/>
      <c r="K40" s="151" t="s">
        <v>261</v>
      </c>
      <c r="L40" s="151" t="s">
        <v>157</v>
      </c>
      <c r="M40" s="153" t="s">
        <v>201</v>
      </c>
      <c r="N40" s="155">
        <v>7</v>
      </c>
      <c r="O40" s="156">
        <v>4.24</v>
      </c>
      <c r="P40" s="157">
        <v>0.29901666666666693</v>
      </c>
    </row>
    <row r="41" spans="1:16" ht="18">
      <c r="A41" s="151" t="s">
        <v>262</v>
      </c>
      <c r="B41" s="151" t="s">
        <v>141</v>
      </c>
      <c r="C41" s="151" t="s">
        <v>142</v>
      </c>
      <c r="D41" s="152"/>
      <c r="E41" s="151"/>
      <c r="F41" s="151">
        <v>1990</v>
      </c>
      <c r="G41" s="151" t="s">
        <v>263</v>
      </c>
      <c r="H41" s="153" t="s">
        <v>144</v>
      </c>
      <c r="I41" s="154"/>
      <c r="J41" s="154"/>
      <c r="K41" s="151"/>
      <c r="L41" s="151"/>
      <c r="M41" s="153"/>
      <c r="N41" s="155"/>
      <c r="O41" s="156"/>
      <c r="P41" s="158"/>
    </row>
    <row r="42" spans="1:16" ht="18">
      <c r="A42" s="151" t="s">
        <v>264</v>
      </c>
      <c r="B42" s="151" t="s">
        <v>265</v>
      </c>
      <c r="C42" s="151" t="s">
        <v>266</v>
      </c>
      <c r="D42" s="152"/>
      <c r="E42" s="151"/>
      <c r="F42" s="151">
        <v>1990</v>
      </c>
      <c r="G42" s="151" t="s">
        <v>267</v>
      </c>
      <c r="H42" s="153" t="s">
        <v>144</v>
      </c>
      <c r="I42" s="154"/>
      <c r="J42" s="154"/>
      <c r="K42" s="151"/>
      <c r="L42" s="151"/>
      <c r="M42" s="153"/>
      <c r="N42" s="155"/>
      <c r="O42" s="156"/>
      <c r="P42" s="158"/>
    </row>
    <row r="43" spans="1:16" ht="18">
      <c r="A43" s="151" t="s">
        <v>268</v>
      </c>
      <c r="B43" s="151" t="s">
        <v>269</v>
      </c>
      <c r="C43" s="151" t="s">
        <v>269</v>
      </c>
      <c r="D43" s="152">
        <v>9859850</v>
      </c>
      <c r="E43" s="151">
        <v>1964</v>
      </c>
      <c r="F43" s="151">
        <v>2010</v>
      </c>
      <c r="G43" s="151" t="s">
        <v>148</v>
      </c>
      <c r="H43" s="153" t="s">
        <v>155</v>
      </c>
      <c r="I43" s="154">
        <v>35431</v>
      </c>
      <c r="J43" s="154"/>
      <c r="K43" s="151" t="s">
        <v>270</v>
      </c>
      <c r="L43" s="151" t="s">
        <v>157</v>
      </c>
      <c r="M43" s="153" t="s">
        <v>158</v>
      </c>
      <c r="N43" s="155">
        <v>6.1000000000000005</v>
      </c>
      <c r="O43" s="156">
        <v>2.67</v>
      </c>
      <c r="P43" s="157">
        <v>0.26057166666666687</v>
      </c>
    </row>
    <row r="44" spans="1:16" ht="18">
      <c r="A44" s="151" t="s">
        <v>271</v>
      </c>
      <c r="B44" s="151" t="s">
        <v>272</v>
      </c>
      <c r="C44" s="151" t="s">
        <v>198</v>
      </c>
      <c r="D44" s="152">
        <v>11007057</v>
      </c>
      <c r="E44" s="151">
        <v>1971</v>
      </c>
      <c r="F44" s="151"/>
      <c r="G44" s="151" t="s">
        <v>273</v>
      </c>
      <c r="H44" s="153" t="s">
        <v>155</v>
      </c>
      <c r="I44" s="154">
        <v>38336</v>
      </c>
      <c r="J44" s="154"/>
      <c r="K44" s="151" t="s">
        <v>188</v>
      </c>
      <c r="L44" s="151" t="s">
        <v>150</v>
      </c>
      <c r="M44" s="153" t="s">
        <v>46</v>
      </c>
      <c r="N44" s="155"/>
      <c r="O44" s="156">
        <v>3.456</v>
      </c>
      <c r="P44" s="157">
        <v>0.28397952000000026</v>
      </c>
    </row>
    <row r="45" spans="1:16" ht="18">
      <c r="A45" s="151" t="s">
        <v>271</v>
      </c>
      <c r="B45" s="151" t="s">
        <v>272</v>
      </c>
      <c r="C45" s="151" t="s">
        <v>198</v>
      </c>
      <c r="D45" s="152">
        <v>11007057</v>
      </c>
      <c r="E45" s="151">
        <v>1971</v>
      </c>
      <c r="F45" s="151"/>
      <c r="G45" s="151" t="s">
        <v>273</v>
      </c>
      <c r="H45" s="153" t="s">
        <v>155</v>
      </c>
      <c r="I45" s="154">
        <v>38643</v>
      </c>
      <c r="J45" s="154"/>
      <c r="K45" s="151" t="s">
        <v>188</v>
      </c>
      <c r="L45" s="151" t="s">
        <v>150</v>
      </c>
      <c r="M45" s="153" t="s">
        <v>46</v>
      </c>
      <c r="N45" s="155"/>
      <c r="O45" s="156">
        <v>1.584</v>
      </c>
      <c r="P45" s="157">
        <v>0.13015728000000013</v>
      </c>
    </row>
    <row r="46" spans="1:16" ht="18">
      <c r="A46" s="151" t="s">
        <v>271</v>
      </c>
      <c r="B46" s="151" t="s">
        <v>272</v>
      </c>
      <c r="C46" s="151" t="s">
        <v>198</v>
      </c>
      <c r="D46" s="152">
        <v>11007057</v>
      </c>
      <c r="E46" s="151">
        <v>1971</v>
      </c>
      <c r="F46" s="151"/>
      <c r="G46" s="151" t="s">
        <v>273</v>
      </c>
      <c r="H46" s="153" t="s">
        <v>155</v>
      </c>
      <c r="I46" s="154">
        <v>38749</v>
      </c>
      <c r="J46" s="154"/>
      <c r="K46" s="151" t="s">
        <v>188</v>
      </c>
      <c r="L46" s="151" t="s">
        <v>150</v>
      </c>
      <c r="M46" s="153" t="s">
        <v>46</v>
      </c>
      <c r="N46" s="155"/>
      <c r="O46" s="156">
        <v>0.432</v>
      </c>
      <c r="P46" s="157">
        <v>0.03549744000000003</v>
      </c>
    </row>
    <row r="47" spans="1:16" ht="18">
      <c r="A47" s="151" t="s">
        <v>271</v>
      </c>
      <c r="B47" s="151" t="s">
        <v>272</v>
      </c>
      <c r="C47" s="151" t="s">
        <v>198</v>
      </c>
      <c r="D47" s="152">
        <v>11007057</v>
      </c>
      <c r="E47" s="151">
        <v>1971</v>
      </c>
      <c r="F47" s="151"/>
      <c r="G47" s="151" t="s">
        <v>273</v>
      </c>
      <c r="H47" s="153" t="s">
        <v>155</v>
      </c>
      <c r="I47" s="154">
        <v>38869</v>
      </c>
      <c r="J47" s="154"/>
      <c r="K47" s="151" t="s">
        <v>188</v>
      </c>
      <c r="L47" s="151" t="s">
        <v>157</v>
      </c>
      <c r="M47" s="153" t="s">
        <v>158</v>
      </c>
      <c r="N47" s="155">
        <v>1.6</v>
      </c>
      <c r="O47" s="156"/>
      <c r="P47" s="157">
        <v>0.06834666666666674</v>
      </c>
    </row>
    <row r="48" spans="1:16" ht="9">
      <c r="A48" s="151" t="s">
        <v>274</v>
      </c>
      <c r="B48" s="151" t="s">
        <v>275</v>
      </c>
      <c r="C48" s="151" t="s">
        <v>276</v>
      </c>
      <c r="D48" s="152"/>
      <c r="E48" s="151">
        <v>1969</v>
      </c>
      <c r="F48" s="151">
        <v>1990</v>
      </c>
      <c r="G48" s="151" t="s">
        <v>267</v>
      </c>
      <c r="H48" s="153" t="s">
        <v>144</v>
      </c>
      <c r="I48" s="154"/>
      <c r="J48" s="154"/>
      <c r="K48" s="151"/>
      <c r="L48" s="151"/>
      <c r="M48" s="153"/>
      <c r="N48" s="155"/>
      <c r="O48" s="156"/>
      <c r="P48" s="158"/>
    </row>
    <row r="49" spans="1:16" ht="36">
      <c r="A49" s="151" t="s">
        <v>277</v>
      </c>
      <c r="B49" s="151" t="s">
        <v>278</v>
      </c>
      <c r="C49" s="151" t="s">
        <v>276</v>
      </c>
      <c r="D49" s="152">
        <v>4635009</v>
      </c>
      <c r="E49" s="151">
        <v>1986</v>
      </c>
      <c r="F49" s="151"/>
      <c r="G49" s="151" t="s">
        <v>148</v>
      </c>
      <c r="H49" s="153" t="s">
        <v>155</v>
      </c>
      <c r="I49" s="154">
        <v>38899</v>
      </c>
      <c r="J49" s="154"/>
      <c r="K49" s="151" t="s">
        <v>279</v>
      </c>
      <c r="L49" s="151" t="s">
        <v>150</v>
      </c>
      <c r="M49" s="153" t="s">
        <v>48</v>
      </c>
      <c r="N49" s="155"/>
      <c r="O49" s="156">
        <v>3.168</v>
      </c>
      <c r="P49" s="157">
        <v>0.26031456000000025</v>
      </c>
    </row>
    <row r="50" spans="1:16" ht="18">
      <c r="A50" s="151" t="s">
        <v>280</v>
      </c>
      <c r="B50" s="151" t="s">
        <v>281</v>
      </c>
      <c r="C50" s="151" t="s">
        <v>234</v>
      </c>
      <c r="D50" s="152"/>
      <c r="E50" s="151">
        <v>1965</v>
      </c>
      <c r="F50" s="151">
        <v>1989</v>
      </c>
      <c r="G50" s="151" t="s">
        <v>267</v>
      </c>
      <c r="H50" s="153" t="s">
        <v>144</v>
      </c>
      <c r="I50" s="154"/>
      <c r="J50" s="154"/>
      <c r="K50" s="151"/>
      <c r="L50" s="151"/>
      <c r="M50" s="153"/>
      <c r="N50" s="155"/>
      <c r="O50" s="156"/>
      <c r="P50" s="158"/>
    </row>
    <row r="51" spans="1:16" ht="18">
      <c r="A51" s="151" t="s">
        <v>282</v>
      </c>
      <c r="B51" s="151" t="s">
        <v>191</v>
      </c>
      <c r="C51" s="151" t="s">
        <v>283</v>
      </c>
      <c r="D51" s="152">
        <v>7372141</v>
      </c>
      <c r="E51" s="151">
        <v>1978</v>
      </c>
      <c r="F51" s="151">
        <v>2025</v>
      </c>
      <c r="G51" s="151" t="s">
        <v>284</v>
      </c>
      <c r="H51" s="153" t="s">
        <v>155</v>
      </c>
      <c r="I51" s="154">
        <v>33970</v>
      </c>
      <c r="J51" s="154"/>
      <c r="K51" s="151" t="s">
        <v>284</v>
      </c>
      <c r="L51" s="151" t="s">
        <v>157</v>
      </c>
      <c r="M51" s="153" t="s">
        <v>158</v>
      </c>
      <c r="N51" s="155">
        <v>1.1</v>
      </c>
      <c r="O51" s="156">
        <v>0.64</v>
      </c>
      <c r="P51" s="157">
        <v>0.04698833333333338</v>
      </c>
    </row>
    <row r="52" spans="1:16" ht="9">
      <c r="A52" s="151" t="s">
        <v>282</v>
      </c>
      <c r="B52" s="151" t="s">
        <v>191</v>
      </c>
      <c r="C52" s="151" t="s">
        <v>283</v>
      </c>
      <c r="D52" s="152">
        <v>7372141</v>
      </c>
      <c r="E52" s="151">
        <v>1978</v>
      </c>
      <c r="F52" s="151">
        <v>2025</v>
      </c>
      <c r="G52" s="151" t="s">
        <v>284</v>
      </c>
      <c r="H52" s="153" t="s">
        <v>155</v>
      </c>
      <c r="I52" s="154">
        <v>37622</v>
      </c>
      <c r="J52" s="154"/>
      <c r="K52" s="151"/>
      <c r="L52" s="151" t="s">
        <v>150</v>
      </c>
      <c r="M52" s="153" t="s">
        <v>182</v>
      </c>
      <c r="N52" s="155"/>
      <c r="O52" s="156">
        <v>0.016</v>
      </c>
      <c r="P52" s="157">
        <v>0.0013147200000000012</v>
      </c>
    </row>
    <row r="53" spans="1:16" ht="9">
      <c r="A53" s="151" t="s">
        <v>282</v>
      </c>
      <c r="B53" s="151" t="s">
        <v>191</v>
      </c>
      <c r="C53" s="151" t="s">
        <v>283</v>
      </c>
      <c r="D53" s="152">
        <v>7372141</v>
      </c>
      <c r="E53" s="151">
        <v>1978</v>
      </c>
      <c r="F53" s="151">
        <v>2025</v>
      </c>
      <c r="G53" s="151" t="s">
        <v>284</v>
      </c>
      <c r="H53" s="153" t="s">
        <v>144</v>
      </c>
      <c r="I53" s="154"/>
      <c r="J53" s="154"/>
      <c r="K53" s="151"/>
      <c r="L53" s="151"/>
      <c r="M53" s="153"/>
      <c r="N53" s="155"/>
      <c r="O53" s="156"/>
      <c r="P53" s="158"/>
    </row>
    <row r="54" spans="1:16" ht="9">
      <c r="A54" s="151" t="s">
        <v>282</v>
      </c>
      <c r="B54" s="151" t="s">
        <v>191</v>
      </c>
      <c r="C54" s="151" t="s">
        <v>283</v>
      </c>
      <c r="D54" s="152">
        <v>7372141</v>
      </c>
      <c r="E54" s="151">
        <v>1978</v>
      </c>
      <c r="F54" s="151">
        <v>2025</v>
      </c>
      <c r="G54" s="151" t="s">
        <v>284</v>
      </c>
      <c r="H54" s="153" t="s">
        <v>144</v>
      </c>
      <c r="I54" s="154"/>
      <c r="J54" s="154"/>
      <c r="K54" s="151"/>
      <c r="L54" s="151"/>
      <c r="M54" s="153"/>
      <c r="N54" s="155"/>
      <c r="O54" s="156"/>
      <c r="P54" s="158"/>
    </row>
    <row r="55" spans="1:16" ht="9">
      <c r="A55" s="151" t="s">
        <v>285</v>
      </c>
      <c r="B55" s="151" t="s">
        <v>286</v>
      </c>
      <c r="C55" s="151" t="s">
        <v>160</v>
      </c>
      <c r="D55" s="152"/>
      <c r="E55" s="151"/>
      <c r="F55" s="151">
        <v>2012</v>
      </c>
      <c r="G55" s="151" t="s">
        <v>287</v>
      </c>
      <c r="H55" s="153" t="s">
        <v>144</v>
      </c>
      <c r="I55" s="154"/>
      <c r="J55" s="154"/>
      <c r="K55" s="151"/>
      <c r="L55" s="151"/>
      <c r="M55" s="153"/>
      <c r="N55" s="155"/>
      <c r="O55" s="156"/>
      <c r="P55" s="158"/>
    </row>
    <row r="56" spans="1:16" ht="18">
      <c r="A56" s="151" t="s">
        <v>288</v>
      </c>
      <c r="B56" s="151" t="s">
        <v>255</v>
      </c>
      <c r="C56" s="151" t="s">
        <v>256</v>
      </c>
      <c r="D56" s="152"/>
      <c r="E56" s="151"/>
      <c r="F56" s="151"/>
      <c r="G56" s="151" t="s">
        <v>267</v>
      </c>
      <c r="H56" s="153" t="s">
        <v>144</v>
      </c>
      <c r="I56" s="154"/>
      <c r="J56" s="154"/>
      <c r="K56" s="151"/>
      <c r="L56" s="151"/>
      <c r="M56" s="153"/>
      <c r="N56" s="155"/>
      <c r="O56" s="156"/>
      <c r="P56" s="158"/>
    </row>
    <row r="57" spans="1:16" ht="18">
      <c r="A57" s="151" t="s">
        <v>289</v>
      </c>
      <c r="B57" s="151" t="s">
        <v>290</v>
      </c>
      <c r="C57" s="151" t="s">
        <v>234</v>
      </c>
      <c r="D57" s="152"/>
      <c r="E57" s="151"/>
      <c r="F57" s="151">
        <v>2004</v>
      </c>
      <c r="G57" s="151" t="s">
        <v>291</v>
      </c>
      <c r="H57" s="153" t="s">
        <v>144</v>
      </c>
      <c r="I57" s="154"/>
      <c r="J57" s="154"/>
      <c r="K57" s="151"/>
      <c r="L57" s="151"/>
      <c r="M57" s="153"/>
      <c r="N57" s="155"/>
      <c r="O57" s="156"/>
      <c r="P57" s="158"/>
    </row>
    <row r="58" spans="1:16" ht="18">
      <c r="A58" s="151" t="s">
        <v>292</v>
      </c>
      <c r="B58" s="151" t="s">
        <v>73</v>
      </c>
      <c r="C58" s="151" t="s">
        <v>245</v>
      </c>
      <c r="D58" s="152">
        <v>3000000</v>
      </c>
      <c r="E58" s="151">
        <v>1945</v>
      </c>
      <c r="F58" s="151"/>
      <c r="G58" s="151" t="s">
        <v>293</v>
      </c>
      <c r="H58" s="153" t="s">
        <v>151</v>
      </c>
      <c r="I58" s="154">
        <v>32509</v>
      </c>
      <c r="J58" s="154">
        <v>36647</v>
      </c>
      <c r="K58" s="151" t="s">
        <v>193</v>
      </c>
      <c r="L58" s="151" t="s">
        <v>157</v>
      </c>
      <c r="M58" s="153" t="s">
        <v>158</v>
      </c>
      <c r="N58" s="155">
        <v>0.5</v>
      </c>
      <c r="O58" s="156">
        <v>0</v>
      </c>
      <c r="P58" s="157"/>
    </row>
    <row r="59" spans="1:16" ht="9">
      <c r="A59" s="151" t="s">
        <v>294</v>
      </c>
      <c r="B59" s="151" t="s">
        <v>295</v>
      </c>
      <c r="C59" s="151" t="s">
        <v>296</v>
      </c>
      <c r="D59" s="152">
        <v>1526631</v>
      </c>
      <c r="E59" s="151">
        <v>1960</v>
      </c>
      <c r="F59" s="151">
        <v>2017</v>
      </c>
      <c r="G59" s="151" t="s">
        <v>297</v>
      </c>
      <c r="H59" s="153" t="s">
        <v>170</v>
      </c>
      <c r="I59" s="154"/>
      <c r="J59" s="154"/>
      <c r="K59" s="151"/>
      <c r="L59" s="151"/>
      <c r="M59" s="153"/>
      <c r="N59" s="155"/>
      <c r="O59" s="156"/>
      <c r="P59" s="157"/>
    </row>
    <row r="60" spans="1:16" ht="18">
      <c r="A60" s="151" t="s">
        <v>298</v>
      </c>
      <c r="B60" s="151" t="s">
        <v>299</v>
      </c>
      <c r="C60" s="151" t="s">
        <v>300</v>
      </c>
      <c r="D60" s="152">
        <v>400677</v>
      </c>
      <c r="E60" s="151"/>
      <c r="F60" s="151">
        <v>2004</v>
      </c>
      <c r="G60" s="151" t="s">
        <v>301</v>
      </c>
      <c r="H60" s="153" t="s">
        <v>144</v>
      </c>
      <c r="I60" s="154"/>
      <c r="J60" s="154"/>
      <c r="K60" s="151"/>
      <c r="L60" s="151"/>
      <c r="M60" s="153"/>
      <c r="N60" s="155"/>
      <c r="O60" s="156"/>
      <c r="P60" s="158"/>
    </row>
    <row r="61" spans="1:16" ht="18">
      <c r="A61" s="151" t="s">
        <v>302</v>
      </c>
      <c r="B61" s="151" t="s">
        <v>303</v>
      </c>
      <c r="C61" s="151" t="s">
        <v>303</v>
      </c>
      <c r="D61" s="152">
        <v>18266077</v>
      </c>
      <c r="E61" s="151">
        <v>1948</v>
      </c>
      <c r="F61" s="151">
        <v>2016</v>
      </c>
      <c r="G61" s="151" t="s">
        <v>304</v>
      </c>
      <c r="H61" s="153" t="s">
        <v>155</v>
      </c>
      <c r="I61" s="154">
        <v>35916</v>
      </c>
      <c r="J61" s="154"/>
      <c r="K61" s="151" t="s">
        <v>305</v>
      </c>
      <c r="L61" s="151" t="s">
        <v>157</v>
      </c>
      <c r="M61" s="153" t="s">
        <v>158</v>
      </c>
      <c r="N61" s="155">
        <v>9.1</v>
      </c>
      <c r="O61" s="156">
        <v>5.48</v>
      </c>
      <c r="P61" s="157">
        <v>0.3887216666666671</v>
      </c>
    </row>
    <row r="62" spans="1:16" ht="9">
      <c r="A62" s="151" t="s">
        <v>306</v>
      </c>
      <c r="B62" s="151" t="s">
        <v>307</v>
      </c>
      <c r="C62" s="151" t="s">
        <v>160</v>
      </c>
      <c r="D62" s="152"/>
      <c r="E62" s="151"/>
      <c r="F62" s="151"/>
      <c r="G62" s="151" t="s">
        <v>187</v>
      </c>
      <c r="H62" s="153" t="s">
        <v>144</v>
      </c>
      <c r="I62" s="154"/>
      <c r="J62" s="154"/>
      <c r="K62" s="151"/>
      <c r="L62" s="151"/>
      <c r="M62" s="153"/>
      <c r="N62" s="155"/>
      <c r="O62" s="156"/>
      <c r="P62" s="158"/>
    </row>
    <row r="63" spans="1:16" ht="18">
      <c r="A63" s="151" t="s">
        <v>308</v>
      </c>
      <c r="B63" s="151" t="s">
        <v>82</v>
      </c>
      <c r="C63" s="151" t="s">
        <v>245</v>
      </c>
      <c r="D63" s="152">
        <v>4686113</v>
      </c>
      <c r="E63" s="151">
        <v>1961</v>
      </c>
      <c r="F63" s="151">
        <v>2025</v>
      </c>
      <c r="G63" s="151" t="s">
        <v>148</v>
      </c>
      <c r="H63" s="153" t="s">
        <v>155</v>
      </c>
      <c r="I63" s="154">
        <v>38289</v>
      </c>
      <c r="J63" s="154"/>
      <c r="K63" s="151" t="s">
        <v>309</v>
      </c>
      <c r="L63" s="151" t="s">
        <v>150</v>
      </c>
      <c r="M63" s="153" t="s">
        <v>48</v>
      </c>
      <c r="N63" s="155"/>
      <c r="O63" s="156">
        <v>2.48</v>
      </c>
      <c r="P63" s="157">
        <v>0.2037816000000002</v>
      </c>
    </row>
    <row r="64" spans="1:16" ht="9">
      <c r="A64" s="151" t="s">
        <v>310</v>
      </c>
      <c r="B64" s="151" t="s">
        <v>311</v>
      </c>
      <c r="C64" s="151" t="s">
        <v>172</v>
      </c>
      <c r="D64" s="152"/>
      <c r="E64" s="151"/>
      <c r="F64" s="151">
        <v>1990</v>
      </c>
      <c r="G64" s="151" t="s">
        <v>312</v>
      </c>
      <c r="H64" s="153" t="s">
        <v>144</v>
      </c>
      <c r="I64" s="154"/>
      <c r="J64" s="154"/>
      <c r="K64" s="151"/>
      <c r="L64" s="151"/>
      <c r="M64" s="153"/>
      <c r="N64" s="155"/>
      <c r="O64" s="156"/>
      <c r="P64" s="158"/>
    </row>
    <row r="65" spans="1:16" ht="27">
      <c r="A65" s="151" t="s">
        <v>313</v>
      </c>
      <c r="B65" s="151" t="s">
        <v>314</v>
      </c>
      <c r="C65" s="151" t="s">
        <v>314</v>
      </c>
      <c r="D65" s="152">
        <v>2881213</v>
      </c>
      <c r="E65" s="151">
        <v>1999</v>
      </c>
      <c r="F65" s="151"/>
      <c r="G65" s="151" t="s">
        <v>313</v>
      </c>
      <c r="H65" s="153" t="s">
        <v>149</v>
      </c>
      <c r="I65" s="154">
        <v>40178</v>
      </c>
      <c r="J65" s="154"/>
      <c r="K65" s="151" t="s">
        <v>315</v>
      </c>
      <c r="L65" s="151" t="s">
        <v>157</v>
      </c>
      <c r="M65" s="153" t="s">
        <v>201</v>
      </c>
      <c r="N65" s="155">
        <v>1.5</v>
      </c>
      <c r="O65" s="156"/>
      <c r="P65" s="157">
        <v>0.06407500000000006</v>
      </c>
    </row>
    <row r="66" spans="1:16" ht="27">
      <c r="A66" s="151" t="s">
        <v>313</v>
      </c>
      <c r="B66" s="151" t="s">
        <v>314</v>
      </c>
      <c r="C66" s="151" t="s">
        <v>314</v>
      </c>
      <c r="D66" s="152">
        <v>2881213</v>
      </c>
      <c r="E66" s="151">
        <v>1999</v>
      </c>
      <c r="F66" s="151"/>
      <c r="G66" s="151" t="s">
        <v>313</v>
      </c>
      <c r="H66" s="153" t="s">
        <v>149</v>
      </c>
      <c r="I66" s="154">
        <v>40178</v>
      </c>
      <c r="J66" s="154"/>
      <c r="K66" s="151" t="s">
        <v>315</v>
      </c>
      <c r="L66" s="151" t="s">
        <v>157</v>
      </c>
      <c r="M66" s="153" t="s">
        <v>316</v>
      </c>
      <c r="N66" s="155">
        <v>2</v>
      </c>
      <c r="O66" s="156"/>
      <c r="P66" s="157">
        <v>0.08543333333333342</v>
      </c>
    </row>
    <row r="67" spans="1:16" ht="18">
      <c r="A67" s="151" t="s">
        <v>317</v>
      </c>
      <c r="B67" s="151" t="s">
        <v>318</v>
      </c>
      <c r="C67" s="151" t="s">
        <v>169</v>
      </c>
      <c r="D67" s="152">
        <v>6324208</v>
      </c>
      <c r="E67" s="151">
        <v>1977</v>
      </c>
      <c r="F67" s="151">
        <v>2009</v>
      </c>
      <c r="G67" s="151" t="s">
        <v>148</v>
      </c>
      <c r="H67" s="153" t="s">
        <v>155</v>
      </c>
      <c r="I67" s="154">
        <v>37802</v>
      </c>
      <c r="J67" s="154"/>
      <c r="K67" s="151" t="s">
        <v>319</v>
      </c>
      <c r="L67" s="151" t="s">
        <v>157</v>
      </c>
      <c r="M67" s="153" t="s">
        <v>158</v>
      </c>
      <c r="N67" s="155">
        <v>1.2</v>
      </c>
      <c r="O67" s="156">
        <v>4.392</v>
      </c>
      <c r="P67" s="157">
        <v>0.05126000000000005</v>
      </c>
    </row>
    <row r="68" spans="1:16" ht="18">
      <c r="A68" s="151" t="s">
        <v>317</v>
      </c>
      <c r="B68" s="151" t="s">
        <v>318</v>
      </c>
      <c r="C68" s="151" t="s">
        <v>169</v>
      </c>
      <c r="D68" s="152">
        <v>6324208</v>
      </c>
      <c r="E68" s="151">
        <v>1977</v>
      </c>
      <c r="F68" s="151">
        <v>2009</v>
      </c>
      <c r="G68" s="151" t="s">
        <v>148</v>
      </c>
      <c r="H68" s="153" t="s">
        <v>155</v>
      </c>
      <c r="I68" s="154">
        <v>39083</v>
      </c>
      <c r="J68" s="154"/>
      <c r="K68" s="151" t="s">
        <v>319</v>
      </c>
      <c r="L68" s="151" t="s">
        <v>157</v>
      </c>
      <c r="M68" s="153" t="s">
        <v>158</v>
      </c>
      <c r="N68" s="155">
        <v>6.71</v>
      </c>
      <c r="O68" s="156"/>
      <c r="P68" s="157">
        <v>0.2866288333333336</v>
      </c>
    </row>
    <row r="69" spans="1:16" ht="36">
      <c r="A69" s="151" t="s">
        <v>320</v>
      </c>
      <c r="B69" s="151" t="s">
        <v>321</v>
      </c>
      <c r="C69" s="151" t="s">
        <v>322</v>
      </c>
      <c r="D69" s="152">
        <v>1990672</v>
      </c>
      <c r="E69" s="151">
        <v>1983</v>
      </c>
      <c r="F69" s="151">
        <v>2020</v>
      </c>
      <c r="G69" s="151" t="s">
        <v>323</v>
      </c>
      <c r="H69" s="153" t="s">
        <v>155</v>
      </c>
      <c r="I69" s="154">
        <v>39819</v>
      </c>
      <c r="J69" s="154"/>
      <c r="K69" s="151" t="s">
        <v>324</v>
      </c>
      <c r="L69" s="151" t="s">
        <v>157</v>
      </c>
      <c r="M69" s="153" t="s">
        <v>158</v>
      </c>
      <c r="N69" s="155">
        <v>1.6</v>
      </c>
      <c r="O69" s="156"/>
      <c r="P69" s="157">
        <v>0.06834666666666674</v>
      </c>
    </row>
    <row r="70" spans="1:16" ht="36">
      <c r="A70" s="151" t="s">
        <v>320</v>
      </c>
      <c r="B70" s="151" t="s">
        <v>321</v>
      </c>
      <c r="C70" s="151" t="s">
        <v>322</v>
      </c>
      <c r="D70" s="152">
        <v>1990672</v>
      </c>
      <c r="E70" s="151">
        <v>1983</v>
      </c>
      <c r="F70" s="151">
        <v>2020</v>
      </c>
      <c r="G70" s="151" t="s">
        <v>323</v>
      </c>
      <c r="H70" s="153" t="s">
        <v>151</v>
      </c>
      <c r="I70" s="154">
        <v>37347</v>
      </c>
      <c r="J70" s="154">
        <v>39813</v>
      </c>
      <c r="K70" s="151" t="s">
        <v>325</v>
      </c>
      <c r="L70" s="151" t="s">
        <v>157</v>
      </c>
      <c r="M70" s="153" t="s">
        <v>158</v>
      </c>
      <c r="N70" s="155">
        <v>0.8</v>
      </c>
      <c r="O70" s="156">
        <v>0.504</v>
      </c>
      <c r="P70" s="157"/>
    </row>
    <row r="71" spans="1:16" ht="9">
      <c r="A71" s="151" t="s">
        <v>326</v>
      </c>
      <c r="B71" s="151" t="s">
        <v>327</v>
      </c>
      <c r="C71" s="151" t="s">
        <v>328</v>
      </c>
      <c r="D71" s="152">
        <v>2921736</v>
      </c>
      <c r="E71" s="151">
        <v>1991</v>
      </c>
      <c r="F71" s="151">
        <v>2031</v>
      </c>
      <c r="G71" s="151" t="s">
        <v>148</v>
      </c>
      <c r="H71" s="153" t="s">
        <v>170</v>
      </c>
      <c r="I71" s="154"/>
      <c r="J71" s="154"/>
      <c r="K71" s="151"/>
      <c r="L71" s="151"/>
      <c r="M71" s="153"/>
      <c r="N71" s="155"/>
      <c r="O71" s="156"/>
      <c r="P71" s="157"/>
    </row>
    <row r="72" spans="1:16" ht="9">
      <c r="A72" s="151" t="s">
        <v>329</v>
      </c>
      <c r="B72" s="151" t="s">
        <v>86</v>
      </c>
      <c r="C72" s="151" t="s">
        <v>179</v>
      </c>
      <c r="D72" s="152">
        <v>3723262</v>
      </c>
      <c r="E72" s="151">
        <v>1990</v>
      </c>
      <c r="F72" s="151">
        <v>2011</v>
      </c>
      <c r="G72" s="151" t="s">
        <v>148</v>
      </c>
      <c r="H72" s="153" t="s">
        <v>155</v>
      </c>
      <c r="I72" s="154">
        <v>39508</v>
      </c>
      <c r="J72" s="154"/>
      <c r="K72" s="151" t="s">
        <v>319</v>
      </c>
      <c r="L72" s="151" t="s">
        <v>157</v>
      </c>
      <c r="M72" s="153" t="s">
        <v>201</v>
      </c>
      <c r="N72" s="155">
        <v>4.15</v>
      </c>
      <c r="O72" s="156">
        <v>2.304</v>
      </c>
      <c r="P72" s="157">
        <v>0.17727416666666684</v>
      </c>
    </row>
    <row r="73" spans="1:16" ht="18">
      <c r="A73" s="151" t="s">
        <v>329</v>
      </c>
      <c r="B73" s="151" t="s">
        <v>86</v>
      </c>
      <c r="C73" s="151" t="s">
        <v>179</v>
      </c>
      <c r="D73" s="152">
        <v>3723262</v>
      </c>
      <c r="E73" s="151">
        <v>1990</v>
      </c>
      <c r="F73" s="151">
        <v>2011</v>
      </c>
      <c r="G73" s="151" t="s">
        <v>148</v>
      </c>
      <c r="H73" s="153" t="s">
        <v>155</v>
      </c>
      <c r="I73" s="154">
        <v>39508</v>
      </c>
      <c r="J73" s="154"/>
      <c r="K73" s="151" t="s">
        <v>319</v>
      </c>
      <c r="L73" s="151" t="s">
        <v>150</v>
      </c>
      <c r="M73" s="153" t="s">
        <v>46</v>
      </c>
      <c r="N73" s="155"/>
      <c r="O73" s="156">
        <v>1.44</v>
      </c>
      <c r="P73" s="157">
        <v>0.11832480000000012</v>
      </c>
    </row>
    <row r="74" spans="1:16" ht="27">
      <c r="A74" s="151" t="s">
        <v>330</v>
      </c>
      <c r="B74" s="151" t="s">
        <v>331</v>
      </c>
      <c r="C74" s="151" t="s">
        <v>186</v>
      </c>
      <c r="D74" s="152">
        <v>5100000</v>
      </c>
      <c r="E74" s="151">
        <v>1975</v>
      </c>
      <c r="F74" s="151">
        <v>2018</v>
      </c>
      <c r="G74" s="151" t="s">
        <v>332</v>
      </c>
      <c r="H74" s="153" t="s">
        <v>155</v>
      </c>
      <c r="I74" s="154">
        <v>39727</v>
      </c>
      <c r="J74" s="154"/>
      <c r="K74" s="151" t="s">
        <v>333</v>
      </c>
      <c r="L74" s="151" t="s">
        <v>157</v>
      </c>
      <c r="M74" s="153" t="s">
        <v>158</v>
      </c>
      <c r="N74" s="155">
        <v>6.4</v>
      </c>
      <c r="O74" s="156"/>
      <c r="P74" s="157">
        <v>0.27338666666666694</v>
      </c>
    </row>
    <row r="75" spans="1:16" ht="45">
      <c r="A75" s="151" t="s">
        <v>330</v>
      </c>
      <c r="B75" s="151" t="s">
        <v>331</v>
      </c>
      <c r="C75" s="151" t="s">
        <v>186</v>
      </c>
      <c r="D75" s="152">
        <v>5100000</v>
      </c>
      <c r="E75" s="151">
        <v>1975</v>
      </c>
      <c r="F75" s="151">
        <v>2018</v>
      </c>
      <c r="G75" s="151" t="s">
        <v>332</v>
      </c>
      <c r="H75" s="153" t="s">
        <v>151</v>
      </c>
      <c r="I75" s="154">
        <v>31413</v>
      </c>
      <c r="J75" s="154">
        <v>32874</v>
      </c>
      <c r="K75" s="151" t="s">
        <v>334</v>
      </c>
      <c r="L75" s="151" t="s">
        <v>157</v>
      </c>
      <c r="M75" s="153" t="s">
        <v>201</v>
      </c>
      <c r="N75" s="155">
        <v>0.3</v>
      </c>
      <c r="O75" s="156"/>
      <c r="P75" s="157"/>
    </row>
    <row r="76" spans="1:16" ht="18">
      <c r="A76" s="151" t="s">
        <v>335</v>
      </c>
      <c r="B76" s="151" t="s">
        <v>88</v>
      </c>
      <c r="C76" s="151" t="s">
        <v>191</v>
      </c>
      <c r="D76" s="152">
        <v>10596848</v>
      </c>
      <c r="E76" s="151">
        <v>1973</v>
      </c>
      <c r="F76" s="151">
        <v>2005</v>
      </c>
      <c r="G76" s="151" t="s">
        <v>148</v>
      </c>
      <c r="H76" s="153" t="s">
        <v>155</v>
      </c>
      <c r="I76" s="154">
        <v>32509</v>
      </c>
      <c r="J76" s="154"/>
      <c r="K76" s="151" t="s">
        <v>161</v>
      </c>
      <c r="L76" s="151" t="s">
        <v>157</v>
      </c>
      <c r="M76" s="153" t="s">
        <v>166</v>
      </c>
      <c r="N76" s="155">
        <v>6.6000000000000005</v>
      </c>
      <c r="O76" s="156">
        <v>4</v>
      </c>
      <c r="P76" s="157">
        <v>0.28193000000000024</v>
      </c>
    </row>
    <row r="77" spans="1:16" ht="9">
      <c r="A77" s="151" t="s">
        <v>336</v>
      </c>
      <c r="B77" s="151" t="s">
        <v>337</v>
      </c>
      <c r="C77" s="151" t="s">
        <v>218</v>
      </c>
      <c r="D77" s="152"/>
      <c r="E77" s="151"/>
      <c r="F77" s="151">
        <v>1990</v>
      </c>
      <c r="G77" s="151" t="s">
        <v>267</v>
      </c>
      <c r="H77" s="153" t="s">
        <v>144</v>
      </c>
      <c r="I77" s="154"/>
      <c r="J77" s="154"/>
      <c r="K77" s="151"/>
      <c r="L77" s="151"/>
      <c r="M77" s="153"/>
      <c r="N77" s="155"/>
      <c r="O77" s="156"/>
      <c r="P77" s="158"/>
    </row>
    <row r="78" spans="1:16" ht="18">
      <c r="A78" s="151" t="s">
        <v>338</v>
      </c>
      <c r="B78" s="151" t="s">
        <v>339</v>
      </c>
      <c r="C78" s="151" t="s">
        <v>186</v>
      </c>
      <c r="D78" s="152">
        <v>8226382</v>
      </c>
      <c r="E78" s="151">
        <v>1964</v>
      </c>
      <c r="F78" s="151"/>
      <c r="G78" s="151" t="s">
        <v>340</v>
      </c>
      <c r="H78" s="153" t="s">
        <v>151</v>
      </c>
      <c r="I78" s="154">
        <v>38457</v>
      </c>
      <c r="J78" s="154">
        <v>38777</v>
      </c>
      <c r="K78" s="151" t="s">
        <v>165</v>
      </c>
      <c r="L78" s="151" t="s">
        <v>157</v>
      </c>
      <c r="M78" s="153" t="s">
        <v>166</v>
      </c>
      <c r="N78" s="155">
        <v>1</v>
      </c>
      <c r="O78" s="156">
        <v>1.03</v>
      </c>
      <c r="P78" s="157"/>
    </row>
    <row r="79" spans="1:16" ht="9">
      <c r="A79" s="151" t="s">
        <v>341</v>
      </c>
      <c r="B79" s="151" t="s">
        <v>342</v>
      </c>
      <c r="C79" s="151" t="s">
        <v>343</v>
      </c>
      <c r="D79" s="152">
        <v>1000000</v>
      </c>
      <c r="E79" s="151"/>
      <c r="F79" s="151"/>
      <c r="G79" s="151" t="s">
        <v>344</v>
      </c>
      <c r="H79" s="153" t="s">
        <v>144</v>
      </c>
      <c r="I79" s="154"/>
      <c r="J79" s="154"/>
      <c r="K79" s="151"/>
      <c r="L79" s="151"/>
      <c r="M79" s="153"/>
      <c r="N79" s="155"/>
      <c r="O79" s="156"/>
      <c r="P79" s="158"/>
    </row>
    <row r="80" spans="1:16" ht="9">
      <c r="A80" s="151" t="s">
        <v>345</v>
      </c>
      <c r="B80" s="151" t="s">
        <v>346</v>
      </c>
      <c r="C80" s="151" t="s">
        <v>347</v>
      </c>
      <c r="D80" s="152">
        <v>1042790</v>
      </c>
      <c r="E80" s="151">
        <v>1990</v>
      </c>
      <c r="F80" s="151">
        <v>2025</v>
      </c>
      <c r="G80" s="151" t="s">
        <v>205</v>
      </c>
      <c r="H80" s="153" t="s">
        <v>170</v>
      </c>
      <c r="I80" s="154"/>
      <c r="J80" s="154"/>
      <c r="K80" s="151"/>
      <c r="L80" s="151"/>
      <c r="M80" s="153"/>
      <c r="N80" s="155"/>
      <c r="O80" s="156"/>
      <c r="P80" s="157"/>
    </row>
    <row r="81" spans="1:16" ht="18">
      <c r="A81" s="151" t="s">
        <v>348</v>
      </c>
      <c r="B81" s="151" t="s">
        <v>290</v>
      </c>
      <c r="C81" s="151" t="s">
        <v>234</v>
      </c>
      <c r="D81" s="152">
        <v>398041</v>
      </c>
      <c r="E81" s="151"/>
      <c r="F81" s="151">
        <v>2012</v>
      </c>
      <c r="G81" s="151" t="s">
        <v>349</v>
      </c>
      <c r="H81" s="153" t="s">
        <v>144</v>
      </c>
      <c r="I81" s="154"/>
      <c r="J81" s="154"/>
      <c r="K81" s="151"/>
      <c r="L81" s="151"/>
      <c r="M81" s="153"/>
      <c r="N81" s="155"/>
      <c r="O81" s="156"/>
      <c r="P81" s="158"/>
    </row>
    <row r="82" spans="1:16" ht="36">
      <c r="A82" s="151" t="s">
        <v>350</v>
      </c>
      <c r="B82" s="151" t="s">
        <v>351</v>
      </c>
      <c r="C82" s="151" t="s">
        <v>352</v>
      </c>
      <c r="D82" s="152">
        <v>1732751</v>
      </c>
      <c r="E82" s="151">
        <v>1986</v>
      </c>
      <c r="F82" s="151">
        <v>2011</v>
      </c>
      <c r="G82" s="151" t="s">
        <v>353</v>
      </c>
      <c r="H82" s="153" t="s">
        <v>155</v>
      </c>
      <c r="I82" s="154">
        <v>39097</v>
      </c>
      <c r="J82" s="154"/>
      <c r="K82" s="151" t="s">
        <v>353</v>
      </c>
      <c r="L82" s="151" t="s">
        <v>157</v>
      </c>
      <c r="M82" s="153" t="s">
        <v>158</v>
      </c>
      <c r="N82" s="155">
        <v>0.84</v>
      </c>
      <c r="O82" s="156">
        <v>0.37</v>
      </c>
      <c r="P82" s="157">
        <v>0.03588200000000003</v>
      </c>
    </row>
    <row r="83" spans="1:16" ht="36">
      <c r="A83" s="151" t="s">
        <v>350</v>
      </c>
      <c r="B83" s="151" t="s">
        <v>351</v>
      </c>
      <c r="C83" s="151" t="s">
        <v>352</v>
      </c>
      <c r="D83" s="152">
        <v>1732751</v>
      </c>
      <c r="E83" s="151">
        <v>1986</v>
      </c>
      <c r="F83" s="151">
        <v>2011</v>
      </c>
      <c r="G83" s="151" t="s">
        <v>353</v>
      </c>
      <c r="H83" s="153" t="s">
        <v>155</v>
      </c>
      <c r="I83" s="154">
        <v>39713</v>
      </c>
      <c r="J83" s="154"/>
      <c r="K83" s="151" t="s">
        <v>353</v>
      </c>
      <c r="L83" s="151" t="s">
        <v>157</v>
      </c>
      <c r="M83" s="153" t="s">
        <v>158</v>
      </c>
      <c r="N83" s="155">
        <v>1.06</v>
      </c>
      <c r="O83" s="156"/>
      <c r="P83" s="157">
        <v>0.045279666666666704</v>
      </c>
    </row>
    <row r="84" spans="1:16" ht="18">
      <c r="A84" s="151" t="s">
        <v>354</v>
      </c>
      <c r="B84" s="151" t="s">
        <v>355</v>
      </c>
      <c r="C84" s="151" t="s">
        <v>328</v>
      </c>
      <c r="D84" s="152">
        <v>3200000</v>
      </c>
      <c r="E84" s="151">
        <v>1965</v>
      </c>
      <c r="F84" s="151"/>
      <c r="G84" s="151" t="s">
        <v>356</v>
      </c>
      <c r="H84" s="153" t="s">
        <v>155</v>
      </c>
      <c r="I84" s="154">
        <v>39802</v>
      </c>
      <c r="J84" s="154"/>
      <c r="K84" s="151" t="s">
        <v>357</v>
      </c>
      <c r="L84" s="151" t="s">
        <v>157</v>
      </c>
      <c r="M84" s="153" t="s">
        <v>201</v>
      </c>
      <c r="N84" s="155">
        <v>0.33</v>
      </c>
      <c r="O84" s="156">
        <v>0.099</v>
      </c>
      <c r="P84" s="157">
        <v>0.014096500000000012</v>
      </c>
    </row>
    <row r="85" spans="1:16" ht="9">
      <c r="A85" s="151" t="s">
        <v>354</v>
      </c>
      <c r="B85" s="151" t="s">
        <v>355</v>
      </c>
      <c r="C85" s="151" t="s">
        <v>328</v>
      </c>
      <c r="D85" s="152">
        <v>3200000</v>
      </c>
      <c r="E85" s="151">
        <v>1965</v>
      </c>
      <c r="F85" s="151"/>
      <c r="G85" s="151" t="s">
        <v>356</v>
      </c>
      <c r="H85" s="153" t="s">
        <v>149</v>
      </c>
      <c r="I85" s="154">
        <v>39964</v>
      </c>
      <c r="J85" s="154"/>
      <c r="K85" s="151"/>
      <c r="L85" s="151" t="s">
        <v>150</v>
      </c>
      <c r="M85" s="153" t="s">
        <v>48</v>
      </c>
      <c r="N85" s="155"/>
      <c r="O85" s="156"/>
      <c r="P85" s="157"/>
    </row>
    <row r="86" spans="1:16" ht="27">
      <c r="A86" s="151" t="s">
        <v>358</v>
      </c>
      <c r="B86" s="151" t="s">
        <v>359</v>
      </c>
      <c r="C86" s="151" t="s">
        <v>314</v>
      </c>
      <c r="D86" s="152">
        <v>7348065</v>
      </c>
      <c r="E86" s="151">
        <v>1993</v>
      </c>
      <c r="F86" s="151">
        <v>2060</v>
      </c>
      <c r="G86" s="151" t="s">
        <v>148</v>
      </c>
      <c r="H86" s="153" t="s">
        <v>155</v>
      </c>
      <c r="I86" s="154">
        <v>39326</v>
      </c>
      <c r="J86" s="154"/>
      <c r="K86" s="151" t="s">
        <v>360</v>
      </c>
      <c r="L86" s="151" t="s">
        <v>150</v>
      </c>
      <c r="M86" s="153" t="s">
        <v>48</v>
      </c>
      <c r="N86" s="155"/>
      <c r="O86" s="156">
        <v>2.88</v>
      </c>
      <c r="P86" s="157">
        <v>0.23664960000000024</v>
      </c>
    </row>
    <row r="87" spans="1:16" ht="18">
      <c r="A87" s="151" t="s">
        <v>361</v>
      </c>
      <c r="B87" s="151" t="s">
        <v>362</v>
      </c>
      <c r="C87" s="151" t="s">
        <v>245</v>
      </c>
      <c r="D87" s="152">
        <v>2108226</v>
      </c>
      <c r="E87" s="151">
        <v>1960</v>
      </c>
      <c r="F87" s="151">
        <v>2019</v>
      </c>
      <c r="G87" s="151" t="s">
        <v>148</v>
      </c>
      <c r="H87" s="153" t="s">
        <v>155</v>
      </c>
      <c r="I87" s="154">
        <v>39630</v>
      </c>
      <c r="J87" s="154"/>
      <c r="K87" s="151" t="s">
        <v>363</v>
      </c>
      <c r="L87" s="151" t="s">
        <v>150</v>
      </c>
      <c r="M87" s="153" t="s">
        <v>48</v>
      </c>
      <c r="N87" s="155"/>
      <c r="O87" s="156">
        <v>2.304</v>
      </c>
      <c r="P87" s="157">
        <v>0.18931968000000018</v>
      </c>
    </row>
    <row r="88" spans="1:16" ht="27">
      <c r="A88" s="151" t="s">
        <v>364</v>
      </c>
      <c r="B88" s="151" t="s">
        <v>365</v>
      </c>
      <c r="C88" s="151" t="s">
        <v>314</v>
      </c>
      <c r="D88" s="152">
        <v>5593747</v>
      </c>
      <c r="E88" s="151">
        <v>1927</v>
      </c>
      <c r="F88" s="151">
        <v>2026</v>
      </c>
      <c r="G88" s="151" t="s">
        <v>148</v>
      </c>
      <c r="H88" s="153" t="s">
        <v>155</v>
      </c>
      <c r="I88" s="154">
        <v>39356</v>
      </c>
      <c r="J88" s="154"/>
      <c r="K88" s="151" t="s">
        <v>360</v>
      </c>
      <c r="L88" s="151" t="s">
        <v>150</v>
      </c>
      <c r="M88" s="153" t="s">
        <v>48</v>
      </c>
      <c r="N88" s="155"/>
      <c r="O88" s="156">
        <v>1.152</v>
      </c>
      <c r="P88" s="157">
        <v>0.09465984000000009</v>
      </c>
    </row>
    <row r="89" spans="1:16" ht="27">
      <c r="A89" s="151" t="s">
        <v>364</v>
      </c>
      <c r="B89" s="151" t="s">
        <v>365</v>
      </c>
      <c r="C89" s="151" t="s">
        <v>314</v>
      </c>
      <c r="D89" s="152">
        <v>5593747</v>
      </c>
      <c r="E89" s="151">
        <v>1927</v>
      </c>
      <c r="F89" s="151">
        <v>2026</v>
      </c>
      <c r="G89" s="151" t="s">
        <v>148</v>
      </c>
      <c r="H89" s="153" t="s">
        <v>155</v>
      </c>
      <c r="I89" s="154">
        <v>39539</v>
      </c>
      <c r="J89" s="154"/>
      <c r="K89" s="151" t="s">
        <v>360</v>
      </c>
      <c r="L89" s="151" t="s">
        <v>150</v>
      </c>
      <c r="M89" s="153" t="s">
        <v>48</v>
      </c>
      <c r="N89" s="155"/>
      <c r="O89" s="156">
        <v>0.864</v>
      </c>
      <c r="P89" s="157">
        <v>0.07099488000000007</v>
      </c>
    </row>
    <row r="90" spans="1:16" ht="18">
      <c r="A90" s="151" t="s">
        <v>364</v>
      </c>
      <c r="B90" s="151" t="s">
        <v>365</v>
      </c>
      <c r="C90" s="151" t="s">
        <v>314</v>
      </c>
      <c r="D90" s="152">
        <v>5593747</v>
      </c>
      <c r="E90" s="151">
        <v>1927</v>
      </c>
      <c r="F90" s="151">
        <v>2026</v>
      </c>
      <c r="G90" s="151" t="s">
        <v>148</v>
      </c>
      <c r="H90" s="153" t="s">
        <v>151</v>
      </c>
      <c r="I90" s="154">
        <v>36892</v>
      </c>
      <c r="J90" s="154">
        <v>39447</v>
      </c>
      <c r="K90" s="151" t="s">
        <v>235</v>
      </c>
      <c r="L90" s="151" t="s">
        <v>150</v>
      </c>
      <c r="M90" s="153" t="s">
        <v>210</v>
      </c>
      <c r="N90" s="155"/>
      <c r="O90" s="156">
        <v>0.864</v>
      </c>
      <c r="P90" s="157"/>
    </row>
    <row r="91" spans="1:16" ht="9">
      <c r="A91" s="151" t="s">
        <v>366</v>
      </c>
      <c r="B91" s="151" t="s">
        <v>367</v>
      </c>
      <c r="C91" s="151" t="s">
        <v>368</v>
      </c>
      <c r="D91" s="152"/>
      <c r="E91" s="151"/>
      <c r="F91" s="151"/>
      <c r="G91" s="151"/>
      <c r="H91" s="153" t="s">
        <v>144</v>
      </c>
      <c r="I91" s="154"/>
      <c r="J91" s="154"/>
      <c r="K91" s="151"/>
      <c r="L91" s="151"/>
      <c r="M91" s="153"/>
      <c r="N91" s="155"/>
      <c r="O91" s="156"/>
      <c r="P91" s="158"/>
    </row>
    <row r="92" spans="1:16" ht="18">
      <c r="A92" s="151" t="s">
        <v>369</v>
      </c>
      <c r="B92" s="151" t="s">
        <v>71</v>
      </c>
      <c r="C92" s="151" t="s">
        <v>239</v>
      </c>
      <c r="D92" s="152">
        <v>30754133</v>
      </c>
      <c r="E92" s="151">
        <v>1988</v>
      </c>
      <c r="F92" s="151">
        <v>2011</v>
      </c>
      <c r="G92" s="151" t="s">
        <v>148</v>
      </c>
      <c r="H92" s="153" t="s">
        <v>155</v>
      </c>
      <c r="I92" s="154">
        <v>35431</v>
      </c>
      <c r="J92" s="154"/>
      <c r="K92" s="151" t="s">
        <v>240</v>
      </c>
      <c r="L92" s="151" t="s">
        <v>157</v>
      </c>
      <c r="M92" s="153" t="s">
        <v>241</v>
      </c>
      <c r="N92" s="155">
        <v>11</v>
      </c>
      <c r="O92" s="156">
        <v>18.7</v>
      </c>
      <c r="P92" s="157">
        <v>0.4698833333333338</v>
      </c>
    </row>
    <row r="93" spans="1:16" ht="18">
      <c r="A93" s="151" t="s">
        <v>369</v>
      </c>
      <c r="B93" s="151" t="s">
        <v>71</v>
      </c>
      <c r="C93" s="151" t="s">
        <v>239</v>
      </c>
      <c r="D93" s="152">
        <v>30754133</v>
      </c>
      <c r="E93" s="151">
        <v>1988</v>
      </c>
      <c r="F93" s="151">
        <v>2011</v>
      </c>
      <c r="G93" s="151" t="s">
        <v>148</v>
      </c>
      <c r="H93" s="153" t="s">
        <v>155</v>
      </c>
      <c r="I93" s="154">
        <v>39083</v>
      </c>
      <c r="J93" s="154"/>
      <c r="K93" s="151" t="s">
        <v>240</v>
      </c>
      <c r="L93" s="151" t="s">
        <v>157</v>
      </c>
      <c r="M93" s="153" t="s">
        <v>241</v>
      </c>
      <c r="N93" s="155">
        <v>2.2</v>
      </c>
      <c r="O93" s="156"/>
      <c r="P93" s="157">
        <v>0.09397666666666676</v>
      </c>
    </row>
    <row r="94" spans="1:16" ht="18">
      <c r="A94" s="151" t="s">
        <v>369</v>
      </c>
      <c r="B94" s="151" t="s">
        <v>71</v>
      </c>
      <c r="C94" s="151" t="s">
        <v>239</v>
      </c>
      <c r="D94" s="152">
        <v>30754133</v>
      </c>
      <c r="E94" s="151">
        <v>1988</v>
      </c>
      <c r="F94" s="151">
        <v>2011</v>
      </c>
      <c r="G94" s="151" t="s">
        <v>148</v>
      </c>
      <c r="H94" s="153" t="s">
        <v>155</v>
      </c>
      <c r="I94" s="154">
        <v>39356</v>
      </c>
      <c r="J94" s="154"/>
      <c r="K94" s="151" t="s">
        <v>240</v>
      </c>
      <c r="L94" s="151" t="s">
        <v>157</v>
      </c>
      <c r="M94" s="153" t="s">
        <v>166</v>
      </c>
      <c r="N94" s="155">
        <v>3.3000000000000003</v>
      </c>
      <c r="O94" s="156">
        <v>2.16</v>
      </c>
      <c r="P94" s="157">
        <v>0.14096500000000012</v>
      </c>
    </row>
    <row r="95" spans="1:16" ht="18">
      <c r="A95" s="151" t="s">
        <v>370</v>
      </c>
      <c r="B95" s="151" t="s">
        <v>371</v>
      </c>
      <c r="C95" s="151" t="s">
        <v>234</v>
      </c>
      <c r="D95" s="152">
        <v>5105024</v>
      </c>
      <c r="E95" s="151">
        <v>1952</v>
      </c>
      <c r="F95" s="151">
        <v>2025</v>
      </c>
      <c r="G95" s="151" t="s">
        <v>148</v>
      </c>
      <c r="H95" s="153" t="s">
        <v>155</v>
      </c>
      <c r="I95" s="154">
        <v>38044</v>
      </c>
      <c r="J95" s="154"/>
      <c r="K95" s="151" t="s">
        <v>309</v>
      </c>
      <c r="L95" s="151" t="s">
        <v>150</v>
      </c>
      <c r="M95" s="153" t="s">
        <v>48</v>
      </c>
      <c r="N95" s="155"/>
      <c r="O95" s="156">
        <v>0.86</v>
      </c>
      <c r="P95" s="157">
        <v>0.07066620000000007</v>
      </c>
    </row>
    <row r="96" spans="1:16" ht="18">
      <c r="A96" s="151" t="s">
        <v>372</v>
      </c>
      <c r="B96" s="151" t="s">
        <v>373</v>
      </c>
      <c r="C96" s="151" t="s">
        <v>256</v>
      </c>
      <c r="D96" s="152">
        <v>1491403</v>
      </c>
      <c r="E96" s="151">
        <v>1960</v>
      </c>
      <c r="F96" s="151"/>
      <c r="G96" s="151" t="s">
        <v>374</v>
      </c>
      <c r="H96" s="153" t="s">
        <v>170</v>
      </c>
      <c r="I96" s="154"/>
      <c r="J96" s="154"/>
      <c r="K96" s="151"/>
      <c r="L96" s="151"/>
      <c r="M96" s="153"/>
      <c r="N96" s="155"/>
      <c r="O96" s="156"/>
      <c r="P96" s="157"/>
    </row>
    <row r="97" spans="1:16" ht="27">
      <c r="A97" s="151" t="s">
        <v>375</v>
      </c>
      <c r="B97" s="151" t="s">
        <v>376</v>
      </c>
      <c r="C97" s="151" t="s">
        <v>377</v>
      </c>
      <c r="D97" s="152">
        <v>14899352</v>
      </c>
      <c r="E97" s="151">
        <v>1988</v>
      </c>
      <c r="F97" s="151">
        <v>2019</v>
      </c>
      <c r="G97" s="151" t="s">
        <v>374</v>
      </c>
      <c r="H97" s="153" t="s">
        <v>155</v>
      </c>
      <c r="I97" s="154">
        <v>39264</v>
      </c>
      <c r="J97" s="154"/>
      <c r="K97" s="151" t="s">
        <v>378</v>
      </c>
      <c r="L97" s="151" t="s">
        <v>150</v>
      </c>
      <c r="M97" s="153" t="s">
        <v>48</v>
      </c>
      <c r="N97" s="155"/>
      <c r="O97" s="156">
        <v>13.247</v>
      </c>
      <c r="P97" s="157">
        <v>1.0885059900000011</v>
      </c>
    </row>
    <row r="98" spans="1:16" ht="18">
      <c r="A98" s="151" t="s">
        <v>379</v>
      </c>
      <c r="B98" s="151" t="s">
        <v>380</v>
      </c>
      <c r="C98" s="151" t="s">
        <v>234</v>
      </c>
      <c r="D98" s="152"/>
      <c r="E98" s="151"/>
      <c r="F98" s="151"/>
      <c r="G98" s="151"/>
      <c r="H98" s="153" t="s">
        <v>144</v>
      </c>
      <c r="I98" s="154"/>
      <c r="J98" s="154"/>
      <c r="K98" s="151"/>
      <c r="L98" s="151"/>
      <c r="M98" s="153"/>
      <c r="N98" s="155"/>
      <c r="O98" s="156"/>
      <c r="P98" s="158"/>
    </row>
    <row r="99" spans="1:16" ht="9">
      <c r="A99" s="151" t="s">
        <v>381</v>
      </c>
      <c r="B99" s="151" t="s">
        <v>382</v>
      </c>
      <c r="C99" s="151" t="s">
        <v>266</v>
      </c>
      <c r="D99" s="152"/>
      <c r="E99" s="151"/>
      <c r="F99" s="151">
        <v>1990</v>
      </c>
      <c r="G99" s="151"/>
      <c r="H99" s="153" t="s">
        <v>144</v>
      </c>
      <c r="I99" s="154"/>
      <c r="J99" s="154"/>
      <c r="K99" s="151"/>
      <c r="L99" s="151"/>
      <c r="M99" s="153"/>
      <c r="N99" s="155"/>
      <c r="O99" s="156"/>
      <c r="P99" s="158"/>
    </row>
    <row r="100" spans="1:16" ht="18">
      <c r="A100" s="151" t="s">
        <v>383</v>
      </c>
      <c r="B100" s="151" t="s">
        <v>384</v>
      </c>
      <c r="C100" s="151" t="s">
        <v>385</v>
      </c>
      <c r="D100" s="152">
        <v>2009377</v>
      </c>
      <c r="E100" s="151">
        <v>1973</v>
      </c>
      <c r="F100" s="151">
        <v>2020</v>
      </c>
      <c r="G100" s="151" t="s">
        <v>386</v>
      </c>
      <c r="H100" s="153" t="s">
        <v>155</v>
      </c>
      <c r="I100" s="154">
        <v>36617</v>
      </c>
      <c r="J100" s="154"/>
      <c r="K100" s="151" t="s">
        <v>387</v>
      </c>
      <c r="L100" s="151" t="s">
        <v>150</v>
      </c>
      <c r="M100" s="153" t="s">
        <v>46</v>
      </c>
      <c r="N100" s="155"/>
      <c r="O100" s="156">
        <v>0.7000000000000001</v>
      </c>
      <c r="P100" s="157">
        <v>0.05751900000000005</v>
      </c>
    </row>
    <row r="101" spans="1:16" ht="18">
      <c r="A101" s="151" t="s">
        <v>383</v>
      </c>
      <c r="B101" s="151" t="s">
        <v>384</v>
      </c>
      <c r="C101" s="151" t="s">
        <v>385</v>
      </c>
      <c r="D101" s="152">
        <v>2009377</v>
      </c>
      <c r="E101" s="151">
        <v>1973</v>
      </c>
      <c r="F101" s="151">
        <v>2020</v>
      </c>
      <c r="G101" s="151" t="s">
        <v>386</v>
      </c>
      <c r="H101" s="153" t="s">
        <v>155</v>
      </c>
      <c r="I101" s="154">
        <v>38718</v>
      </c>
      <c r="J101" s="154"/>
      <c r="K101" s="151" t="s">
        <v>387</v>
      </c>
      <c r="L101" s="151" t="s">
        <v>150</v>
      </c>
      <c r="M101" s="153" t="s">
        <v>46</v>
      </c>
      <c r="N101" s="155"/>
      <c r="O101" s="156">
        <v>0.3</v>
      </c>
      <c r="P101" s="157">
        <v>0.02465100000000002</v>
      </c>
    </row>
    <row r="102" spans="1:16" ht="9">
      <c r="A102" s="151" t="s">
        <v>383</v>
      </c>
      <c r="B102" s="151" t="s">
        <v>384</v>
      </c>
      <c r="C102" s="151" t="s">
        <v>385</v>
      </c>
      <c r="D102" s="152">
        <v>2009377</v>
      </c>
      <c r="E102" s="151">
        <v>1973</v>
      </c>
      <c r="F102" s="151">
        <v>2020</v>
      </c>
      <c r="G102" s="151" t="s">
        <v>386</v>
      </c>
      <c r="H102" s="153" t="s">
        <v>144</v>
      </c>
      <c r="I102" s="154"/>
      <c r="J102" s="154"/>
      <c r="K102" s="151"/>
      <c r="L102" s="151"/>
      <c r="M102" s="153"/>
      <c r="N102" s="155"/>
      <c r="O102" s="156"/>
      <c r="P102" s="157"/>
    </row>
    <row r="103" spans="1:16" ht="18">
      <c r="A103" s="151" t="s">
        <v>388</v>
      </c>
      <c r="B103" s="151" t="s">
        <v>331</v>
      </c>
      <c r="C103" s="151" t="s">
        <v>186</v>
      </c>
      <c r="D103" s="152">
        <v>1092605</v>
      </c>
      <c r="E103" s="151">
        <v>1972</v>
      </c>
      <c r="F103" s="151"/>
      <c r="G103" s="151" t="s">
        <v>389</v>
      </c>
      <c r="H103" s="153" t="s">
        <v>170</v>
      </c>
      <c r="I103" s="154"/>
      <c r="J103" s="154"/>
      <c r="K103" s="151"/>
      <c r="L103" s="151"/>
      <c r="M103" s="153"/>
      <c r="N103" s="155"/>
      <c r="O103" s="156"/>
      <c r="P103" s="157"/>
    </row>
    <row r="104" spans="1:16" ht="18">
      <c r="A104" s="151" t="s">
        <v>390</v>
      </c>
      <c r="B104" s="151" t="s">
        <v>391</v>
      </c>
      <c r="C104" s="151" t="s">
        <v>234</v>
      </c>
      <c r="D104" s="152">
        <v>3183693</v>
      </c>
      <c r="E104" s="151">
        <v>1965</v>
      </c>
      <c r="F104" s="151"/>
      <c r="G104" s="151" t="s">
        <v>291</v>
      </c>
      <c r="H104" s="153" t="s">
        <v>170</v>
      </c>
      <c r="I104" s="154"/>
      <c r="J104" s="154"/>
      <c r="K104" s="151"/>
      <c r="L104" s="151"/>
      <c r="M104" s="153"/>
      <c r="N104" s="155"/>
      <c r="O104" s="156"/>
      <c r="P104" s="157"/>
    </row>
    <row r="105" spans="1:16" ht="9">
      <c r="A105" s="151" t="s">
        <v>392</v>
      </c>
      <c r="B105" s="151" t="s">
        <v>303</v>
      </c>
      <c r="C105" s="151" t="s">
        <v>303</v>
      </c>
      <c r="D105" s="152">
        <v>754137</v>
      </c>
      <c r="E105" s="151">
        <v>1974</v>
      </c>
      <c r="F105" s="151">
        <v>1997</v>
      </c>
      <c r="G105" s="151" t="s">
        <v>393</v>
      </c>
      <c r="H105" s="153" t="s">
        <v>144</v>
      </c>
      <c r="I105" s="154"/>
      <c r="J105" s="154"/>
      <c r="K105" s="151"/>
      <c r="L105" s="151"/>
      <c r="M105" s="153"/>
      <c r="N105" s="155"/>
      <c r="O105" s="156"/>
      <c r="P105" s="1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mafurman</dc:creator>
  <cp:keywords/>
  <dc:description/>
  <cp:lastModifiedBy>Windows User</cp:lastModifiedBy>
  <dcterms:created xsi:type="dcterms:W3CDTF">2009-03-24T15:06:26Z</dcterms:created>
  <dcterms:modified xsi:type="dcterms:W3CDTF">2009-04-24T04:49:21Z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1924102072</vt:i4>
  </property>
  <property fmtid="{D5CDD505-2E9C-101B-9397-08002B2CF9AE}" pid="4" name="_EmailSubje">
    <vt:lpwstr>Climate Change Industry &amp; Waste Subcommittee Meeting </vt:lpwstr>
  </property>
  <property fmtid="{D5CDD505-2E9C-101B-9397-08002B2CF9AE}" pid="5" name="_AuthorEma">
    <vt:lpwstr>khoover@state.pa.us</vt:lpwstr>
  </property>
  <property fmtid="{D5CDD505-2E9C-101B-9397-08002B2CF9AE}" pid="6" name="_AuthorEmailDisplayNa">
    <vt:lpwstr>Hoover, Kim</vt:lpwstr>
  </property>
</Properties>
</file>