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2120" windowHeight="8370" activeTab="0"/>
  </bookViews>
  <sheets>
    <sheet name="About &quot;NUMBER PLEASE!2011&quot;" sheetId="1" r:id="rId1"/>
    <sheet name="NUMBER PLEASE!2011" sheetId="2" r:id="rId2"/>
  </sheets>
  <externalReferences>
    <externalReference r:id="rId5"/>
  </externalReferences>
  <definedNames>
    <definedName name="mscs">'[1]data'!$A$4:$BB$254</definedName>
    <definedName name="_xlnm.Print_Area" localSheetId="0">'About "NUMBER PLEASE!2011"'!$A$1:$A$24</definedName>
    <definedName name="_xlnm.Print_Area" localSheetId="1">'NUMBER PLEASE!2011'!$A$1:$C$76</definedName>
  </definedNames>
  <calcPr fullCalcOnLoad="1"/>
</workbook>
</file>

<file path=xl/comments2.xml><?xml version="1.0" encoding="utf-8"?>
<comments xmlns="http://schemas.openxmlformats.org/spreadsheetml/2006/main">
  <authors>
    <author>A satisfied Microsoft Office user</author>
  </authors>
  <commentList>
    <comment ref="I361" authorId="0">
      <text>
        <r>
          <rPr>
            <sz val="10"/>
            <rFont val="Tahoma"/>
            <family val="0"/>
          </rPr>
          <t>James R. Shaw:
Typo  in regs. Spreadsheet calculated MSC correctly at 54S</t>
        </r>
      </text>
    </comment>
    <comment ref="I362" authorId="0">
      <text>
        <r>
          <rPr>
            <sz val="10"/>
            <rFont val="Tahoma"/>
            <family val="0"/>
          </rPr>
          <t>James R. Shaw:
Typo  in regs. Spreadsheet calculated MSC correctly at 57S</t>
        </r>
      </text>
    </comment>
    <comment ref="K424" authorId="0">
      <text>
        <r>
          <rPr>
            <sz val="10"/>
            <rFont val="Tahoma"/>
            <family val="0"/>
          </rPr>
          <t>James R. Shaw:
Typo in regs. Listed as 100,000 S.</t>
        </r>
      </text>
    </comment>
  </commentList>
</comments>
</file>

<file path=xl/sharedStrings.xml><?xml version="1.0" encoding="utf-8"?>
<sst xmlns="http://schemas.openxmlformats.org/spreadsheetml/2006/main" count="15560" uniqueCount="1112">
  <si>
    <t>RESIDENTIAL</t>
  </si>
  <si>
    <t>BASIS</t>
  </si>
  <si>
    <t>NON-RESIDENTIAL</t>
  </si>
  <si>
    <t>BASIS CODE</t>
  </si>
  <si>
    <t>M = MCL (MAXIMUM CONTAMINANT LEVEL)</t>
  </si>
  <si>
    <t>H = HAL (LIFETIME HEALTH ADVISORY LEVEL)</t>
  </si>
  <si>
    <t>S = AQUEOUS SOLUBILITY CAP</t>
  </si>
  <si>
    <t>NA = NOT APPLICABLE</t>
  </si>
  <si>
    <t>C = CAP</t>
  </si>
  <si>
    <t>PHYSICAL &amp; TOXICOLOGICAL PROPERTIES</t>
  </si>
  <si>
    <t>RfDo (mg/kg-day)</t>
  </si>
  <si>
    <r>
      <t>CSFo (mg/kg-day)</t>
    </r>
    <r>
      <rPr>
        <vertAlign val="superscript"/>
        <sz val="10"/>
        <rFont val="Arial"/>
        <family val="2"/>
      </rPr>
      <t>-1</t>
    </r>
  </si>
  <si>
    <t>Koc (L/kg)</t>
  </si>
  <si>
    <t>VOC?</t>
  </si>
  <si>
    <t>Aqueous Solubility (mg/L)</t>
  </si>
  <si>
    <r>
      <t>Transfer Factor (Surface Soil - m</t>
    </r>
    <r>
      <rPr>
        <vertAlign val="superscript"/>
        <sz val="10"/>
        <rFont val="Arial"/>
        <family val="2"/>
      </rPr>
      <t>3</t>
    </r>
    <r>
      <rPr>
        <sz val="10"/>
        <rFont val="Arial"/>
        <family val="0"/>
      </rPr>
      <t>/kg)</t>
    </r>
  </si>
  <si>
    <r>
      <t>Transfer Factor (Sub-Surface Soil - m</t>
    </r>
    <r>
      <rPr>
        <vertAlign val="superscript"/>
        <sz val="10"/>
        <rFont val="Arial"/>
        <family val="2"/>
      </rPr>
      <t>3</t>
    </r>
    <r>
      <rPr>
        <sz val="10"/>
        <rFont val="Arial"/>
        <family val="0"/>
      </rPr>
      <t>/kg)</t>
    </r>
  </si>
  <si>
    <t>Organic Liquid?</t>
  </si>
  <si>
    <r>
      <t>Boiling Point (</t>
    </r>
    <r>
      <rPr>
        <vertAlign val="superscript"/>
        <sz val="10"/>
        <rFont val="Arial"/>
        <family val="2"/>
      </rPr>
      <t>o</t>
    </r>
    <r>
      <rPr>
        <sz val="10"/>
        <rFont val="Arial"/>
        <family val="0"/>
      </rPr>
      <t>C)</t>
    </r>
  </si>
  <si>
    <t>Kd (L/kg)</t>
  </si>
  <si>
    <t>Constituent of Potential Ecological Concern (CPEC)?</t>
  </si>
  <si>
    <t xml:space="preserve">      Used Aquifer</t>
  </si>
  <si>
    <t xml:space="preserve">        Used Aquifer</t>
  </si>
  <si>
    <t xml:space="preserve">          Used Aquifer</t>
  </si>
  <si>
    <t xml:space="preserve">            Used Aquifer</t>
  </si>
  <si>
    <t xml:space="preserve">    Non-Use Aquifer</t>
  </si>
  <si>
    <t xml:space="preserve">                  Soil</t>
  </si>
  <si>
    <t xml:space="preserve">               Surface Soil</t>
  </si>
  <si>
    <t xml:space="preserve">          Sub-Surface Soil</t>
  </si>
  <si>
    <t xml:space="preserve">              Used Aquifer S-GW</t>
  </si>
  <si>
    <t xml:space="preserve">           Non-Use Aquifer S-GW</t>
  </si>
  <si>
    <t>S-GW</t>
  </si>
  <si>
    <t>CASRN</t>
  </si>
  <si>
    <t xml:space="preserve">    TDS &lt;=2500 mg/L</t>
  </si>
  <si>
    <t xml:space="preserve">       TDS &lt;=2500 mg/L</t>
  </si>
  <si>
    <t xml:space="preserve">       TDS &gt;2500 mg/L</t>
  </si>
  <si>
    <t xml:space="preserve">         TDS &gt;2500 mg/L</t>
  </si>
  <si>
    <t xml:space="preserve">         Direct Contact</t>
  </si>
  <si>
    <t xml:space="preserve">             Direct Contact</t>
  </si>
  <si>
    <t xml:space="preserve">     TDS &lt;= 2500mg/L Residential</t>
  </si>
  <si>
    <t xml:space="preserve">     TDS &lt;= 2500mg/L Non-Residential</t>
  </si>
  <si>
    <t xml:space="preserve">     TDS &gt; 2500mg/L Residential</t>
  </si>
  <si>
    <t xml:space="preserve">     TDS &gt; 2500mg/L Non-Residential</t>
  </si>
  <si>
    <t xml:space="preserve">                    Residential</t>
  </si>
  <si>
    <t xml:space="preserve">                   Non- Residential</t>
  </si>
  <si>
    <t>Buffer Distance</t>
  </si>
  <si>
    <t>SMCL</t>
  </si>
  <si>
    <t xml:space="preserve">CSFo </t>
  </si>
  <si>
    <t xml:space="preserve">RfDi </t>
  </si>
  <si>
    <t xml:space="preserve">CSFi </t>
  </si>
  <si>
    <t xml:space="preserve">Aqueous Sol </t>
  </si>
  <si>
    <t xml:space="preserve">TF Vol from </t>
  </si>
  <si>
    <t xml:space="preserve">Organic </t>
  </si>
  <si>
    <t xml:space="preserve">Boiling Point </t>
  </si>
  <si>
    <t xml:space="preserve">Attenuation </t>
  </si>
  <si>
    <t>REGULATED SUBSTANCE</t>
  </si>
  <si>
    <t xml:space="preserve">    Residential (ug/L)</t>
  </si>
  <si>
    <t xml:space="preserve">    Non-Residential (ug/L)</t>
  </si>
  <si>
    <t xml:space="preserve">      Residential (ug/L)</t>
  </si>
  <si>
    <t xml:space="preserve">      Non-Residential (ug/L)</t>
  </si>
  <si>
    <t>Non-Residential (ug/L)</t>
  </si>
  <si>
    <t xml:space="preserve">       Residential (mg/kg)</t>
  </si>
  <si>
    <t xml:space="preserve">       Non-Residential (mg/kg)</t>
  </si>
  <si>
    <t>100xGWMSC (mg/kg)</t>
  </si>
  <si>
    <t>(feet)</t>
  </si>
  <si>
    <t>(ug/L)</t>
  </si>
  <si>
    <t>mg/kg/day</t>
  </si>
  <si>
    <t xml:space="preserve"> mg/kg/day-1</t>
  </si>
  <si>
    <t>mg/kg/day-1</t>
  </si>
  <si>
    <t>Koc</t>
  </si>
  <si>
    <t>VOC</t>
  </si>
  <si>
    <t>(mg/L)</t>
  </si>
  <si>
    <t>Surface Soil</t>
  </si>
  <si>
    <t>Liquid</t>
  </si>
  <si>
    <t>(degrees C)</t>
  </si>
  <si>
    <t>lambda</t>
  </si>
  <si>
    <t>Kd</t>
  </si>
  <si>
    <t>CPEC</t>
  </si>
  <si>
    <t>ACENAPHTHENE</t>
  </si>
  <si>
    <t>S</t>
  </si>
  <si>
    <t>C</t>
  </si>
  <si>
    <t>E</t>
  </si>
  <si>
    <t>NA</t>
  </si>
  <si>
    <t>ACENAPHTHYLENE</t>
  </si>
  <si>
    <t>ACEPHATE</t>
  </si>
  <si>
    <t>ACETALDEHYDE</t>
  </si>
  <si>
    <t>ACETONE</t>
  </si>
  <si>
    <t>ACETONITRILE</t>
  </si>
  <si>
    <t>ACETOPHENONE</t>
  </si>
  <si>
    <t>ACETYLAMINOFLUORENE, 2- (2AAF)</t>
  </si>
  <si>
    <t>ACROLEIN</t>
  </si>
  <si>
    <t>ACRYLAMIDE</t>
  </si>
  <si>
    <t>ACRYLIC ACID</t>
  </si>
  <si>
    <t>ACRYLONITRILE</t>
  </si>
  <si>
    <t>ALACHLOR</t>
  </si>
  <si>
    <t>M</t>
  </si>
  <si>
    <t>ALDICARB</t>
  </si>
  <si>
    <t>ALDRIN</t>
  </si>
  <si>
    <t>ALLYL ALCOHOL</t>
  </si>
  <si>
    <t>AMINOBIPHENYL, 4-</t>
  </si>
  <si>
    <t>AMITROLE</t>
  </si>
  <si>
    <t>AMMONIA</t>
  </si>
  <si>
    <t>H</t>
  </si>
  <si>
    <t>AMMONIUM SULFAMATE</t>
  </si>
  <si>
    <t>ANILINE</t>
  </si>
  <si>
    <t>ANTHRACENE</t>
  </si>
  <si>
    <t>ATRAZINE</t>
  </si>
  <si>
    <t>BENOMYL</t>
  </si>
  <si>
    <t>BENTAZON</t>
  </si>
  <si>
    <t>BENZENE</t>
  </si>
  <si>
    <t>BENZIDINE</t>
  </si>
  <si>
    <t>BENZO[A]ANTHRACENE</t>
  </si>
  <si>
    <t>BENZO[A]PYRENE</t>
  </si>
  <si>
    <t>BENZO[B]FLUORANTHENE</t>
  </si>
  <si>
    <t>BENZO[GHI]PERYLENE</t>
  </si>
  <si>
    <t>BENZO[K]FLUORANTHENE</t>
  </si>
  <si>
    <t>BENZOIC ACID</t>
  </si>
  <si>
    <t>BENZOTRICHLORIDE</t>
  </si>
  <si>
    <t>BENZYL ALCOHOL</t>
  </si>
  <si>
    <t>BENZYL CHLORIDE</t>
  </si>
  <si>
    <t>BHC, ALPHA-</t>
  </si>
  <si>
    <t>BHC, BETA-</t>
  </si>
  <si>
    <t>BHC, DELTA-</t>
  </si>
  <si>
    <t>BHC, GAMMA (LINDANE)</t>
  </si>
  <si>
    <t>BIPHENYL, 1,1-</t>
  </si>
  <si>
    <t>BIS(2-CHLOROETHYL)ETHER</t>
  </si>
  <si>
    <t>BIS(2-CHLORO-ISOPROPYL)ETHER</t>
  </si>
  <si>
    <t>BIS(CHLOROMETHYL)ETHER</t>
  </si>
  <si>
    <t>BIS[2-ETHYLHEXYL] PHTHALATE</t>
  </si>
  <si>
    <t>BISPHENOL A</t>
  </si>
  <si>
    <t>BROMACIL</t>
  </si>
  <si>
    <t>BROMOCHLOROMETHANE</t>
  </si>
  <si>
    <t>BROMODICHLOROMETHANE</t>
  </si>
  <si>
    <t>BROMOMETHANE</t>
  </si>
  <si>
    <t>BROMOXYNIL</t>
  </si>
  <si>
    <t>BROMOXYNIL OCTANOATE</t>
  </si>
  <si>
    <t>BUTADIENE, 1,3-</t>
  </si>
  <si>
    <t>BUTYL ALCOHOL, N-</t>
  </si>
  <si>
    <t>BUTYLATE</t>
  </si>
  <si>
    <t>BUTYLBENZENE, N-</t>
  </si>
  <si>
    <t>BUTYLBENZENE, SEC-</t>
  </si>
  <si>
    <t>BUTYLBENZENE, TERT-</t>
  </si>
  <si>
    <t>BUTYLBENZYL PHTHALATE</t>
  </si>
  <si>
    <t>CAPTAN</t>
  </si>
  <si>
    <t>CARBARYL</t>
  </si>
  <si>
    <t>CARBAZOLE</t>
  </si>
  <si>
    <t>CARBOFURAN</t>
  </si>
  <si>
    <t>CARBON DISULFIDE</t>
  </si>
  <si>
    <t>CARBON TETRACHLORIDE</t>
  </si>
  <si>
    <t>CARBOXIN</t>
  </si>
  <si>
    <t>CHLORAMBEN</t>
  </si>
  <si>
    <t>CHLORDANE</t>
  </si>
  <si>
    <t>CHLORO-1,1-DIFLUOROETHANE, 1-</t>
  </si>
  <si>
    <t>CHLORO-1-PROPENE, 3- (ALLYL CHLORIDE)</t>
  </si>
  <si>
    <t>CHLOROACETOPHENONE, 2-</t>
  </si>
  <si>
    <t>CHLOROANILINE, P-</t>
  </si>
  <si>
    <t>CHLOROBENZENE</t>
  </si>
  <si>
    <t>CHLOROBENZILATE</t>
  </si>
  <si>
    <t>CHLOROBUTANE, 1-</t>
  </si>
  <si>
    <t>CHLORODIBROMOMETHANE</t>
  </si>
  <si>
    <t>CHLORODIFLUOROMETHANE</t>
  </si>
  <si>
    <t>CHLOROETHANE</t>
  </si>
  <si>
    <t>CHLOROFORM</t>
  </si>
  <si>
    <t>CHLORONAPHTHALENE, 2-</t>
  </si>
  <si>
    <t>CHLORONITROBENZENE, P-</t>
  </si>
  <si>
    <t>CHLOROPHENOL, 2-</t>
  </si>
  <si>
    <t>CHLOROPRENE</t>
  </si>
  <si>
    <t>CHLOROPROPANE, 2-</t>
  </si>
  <si>
    <t>CHLOROTHALONIL</t>
  </si>
  <si>
    <t>CHLOROTOLUENE, O-</t>
  </si>
  <si>
    <t>CHLORPYRIFOS</t>
  </si>
  <si>
    <t>CHLORSULFURON</t>
  </si>
  <si>
    <t>CHRYSENE</t>
  </si>
  <si>
    <t>CRESOLS</t>
  </si>
  <si>
    <t>CRESOL, P-CHLORO-M-</t>
  </si>
  <si>
    <t>CROTONALDEHYDE</t>
  </si>
  <si>
    <t>CROTONALDEHYDE, TRANS-</t>
  </si>
  <si>
    <t>CYCLOHEXANONE</t>
  </si>
  <si>
    <t>CYFLUTHRIN</t>
  </si>
  <si>
    <t>CYROMAZINE</t>
  </si>
  <si>
    <t>DDD, 4,4'-</t>
  </si>
  <si>
    <t>DDE, 4,4'-</t>
  </si>
  <si>
    <t>DDT, 4,4'-</t>
  </si>
  <si>
    <t>DI(2-ETHYLHEXYL)ADIPATE</t>
  </si>
  <si>
    <t>DIALLATE</t>
  </si>
  <si>
    <t>DIAMINOTOLUENE, 2,4-</t>
  </si>
  <si>
    <t>DIAZINON</t>
  </si>
  <si>
    <t>DIBENZO[A,H]ANTHRACENE</t>
  </si>
  <si>
    <t>DIBROMO-3-CHLOROPROPANE, 1,2-</t>
  </si>
  <si>
    <t>DIBROMOBENZENE, 1,4-</t>
  </si>
  <si>
    <t>DIBROMOETHANE, 1,2- (ETHYLENE DIBROMIDE)</t>
  </si>
  <si>
    <t>DIBROMOMETHANE</t>
  </si>
  <si>
    <t>DIBUTYL PHTHALATE, N-</t>
  </si>
  <si>
    <t>DICHLORO-2-BUTENE, 1,4-</t>
  </si>
  <si>
    <t>DICHLOROBENZENE, 1,2-</t>
  </si>
  <si>
    <t>DICHLOROBENZENE, 1,3-</t>
  </si>
  <si>
    <t>DICHLOROBENZENE, P-</t>
  </si>
  <si>
    <t>DICHLOROBENZIDINE, 3,3'-</t>
  </si>
  <si>
    <t>DICHLORODIFLUOROMETHANE (FREON 12)</t>
  </si>
  <si>
    <t>DICHLOROETHANE, 1,1-</t>
  </si>
  <si>
    <t>DICHLOROETHANE, 1,2-</t>
  </si>
  <si>
    <t>DICHLOROETHYLENE, 1,1-</t>
  </si>
  <si>
    <t>DICHLOROETHYLENE, CIS-1,2-</t>
  </si>
  <si>
    <t>DICHLOROETHYLENE, TRANS-1,2-</t>
  </si>
  <si>
    <t>DICHLOROMETHANE (METHYLENE CHLORIDE)</t>
  </si>
  <si>
    <t>DICHLOROPHENOL, 2,4-</t>
  </si>
  <si>
    <t>DICHLOROPHENOXYACETIC ACID, 2,4- (2,4-D)</t>
  </si>
  <si>
    <t>DICHLOROPROPANE, 1,2-</t>
  </si>
  <si>
    <t>DICHLOROPROPENE, 1,3-</t>
  </si>
  <si>
    <t>DICHLOROPROPIONIC ACID, 2,2- (DALAPON)</t>
  </si>
  <si>
    <t>DICHLORVOS</t>
  </si>
  <si>
    <t>DICYCLOPENTADIENE</t>
  </si>
  <si>
    <t>DIELDRIN</t>
  </si>
  <si>
    <t>DIETHYL PHTHALATE</t>
  </si>
  <si>
    <t>DIFLUBENZURON</t>
  </si>
  <si>
    <t>DIMETHOATE</t>
  </si>
  <si>
    <t>DIMETHYLAMINOAZOBENZENE, P-</t>
  </si>
  <si>
    <t>DIMETHYLANILINE, N,N-</t>
  </si>
  <si>
    <t>DIMETHYLPHENOL, 2,4-</t>
  </si>
  <si>
    <t>DINITROBENZENE, 1,3-</t>
  </si>
  <si>
    <t>DINITROPHENOL, 2,4-</t>
  </si>
  <si>
    <t>DINITROTOLUENE, 2,4-</t>
  </si>
  <si>
    <t>DINITROTOLUENE, 2,6- (2,6-DNT)</t>
  </si>
  <si>
    <t>DINOSEB</t>
  </si>
  <si>
    <t>DIOXANE, 1,4-</t>
  </si>
  <si>
    <t>DIPHENAMID</t>
  </si>
  <si>
    <t>DIPHENYLAMINE</t>
  </si>
  <si>
    <t>DIPHENYLHYDRAZINE, 1,2-</t>
  </si>
  <si>
    <t>DIQUAT</t>
  </si>
  <si>
    <t>DISULFOTON</t>
  </si>
  <si>
    <t>DIURON</t>
  </si>
  <si>
    <t>ENDOSULFAN II (BETA)</t>
  </si>
  <si>
    <t>ENDOSULFAN SULFATE</t>
  </si>
  <si>
    <t>ENDOTHALL</t>
  </si>
  <si>
    <t>ENDRIN</t>
  </si>
  <si>
    <t>EPICHLOROHYDRIN</t>
  </si>
  <si>
    <t>ETHEPHON</t>
  </si>
  <si>
    <t>ETHION</t>
  </si>
  <si>
    <t>ETHOXYETHANOL, 2- (EGEE)</t>
  </si>
  <si>
    <t>ETHYL ACETATE</t>
  </si>
  <si>
    <t>ETHYL ACRYLATE</t>
  </si>
  <si>
    <t>ETHYL BENZENE</t>
  </si>
  <si>
    <t>ETHYL ETHER</t>
  </si>
  <si>
    <t>ETHYL METHACRYLATE</t>
  </si>
  <si>
    <t>ETHYLENE GLYCOL</t>
  </si>
  <si>
    <t>FENAMIPHOS</t>
  </si>
  <si>
    <t>FLUORANTHENE</t>
  </si>
  <si>
    <t>FLUORENE</t>
  </si>
  <si>
    <t>FLUOROTRICHLOROMETHANE (FREON 11)</t>
  </si>
  <si>
    <t>FONOFOS</t>
  </si>
  <si>
    <t>FORMALDEHYDE</t>
  </si>
  <si>
    <t>FORMIC ACID</t>
  </si>
  <si>
    <t>FOSETYL-AL</t>
  </si>
  <si>
    <t>FURAN</t>
  </si>
  <si>
    <t>FURFURAL</t>
  </si>
  <si>
    <t>GLYPHOSATE</t>
  </si>
  <si>
    <t>HEPTACHLOR</t>
  </si>
  <si>
    <t>HEPTACHLOR EPOXIDE</t>
  </si>
  <si>
    <t>HEXACHLOROBENZENE</t>
  </si>
  <si>
    <t>HEXACHLOROBUTADIENE</t>
  </si>
  <si>
    <t>HEXACHLOROCYCLOPENTADIENE</t>
  </si>
  <si>
    <t>HEXACHLOROETHANE</t>
  </si>
  <si>
    <t>HEXANE</t>
  </si>
  <si>
    <t>HYDRAZINE/HYDRAZINE SULFATE</t>
  </si>
  <si>
    <t>HYDROQUINONE</t>
  </si>
  <si>
    <t>INDENO[1,2,3-CD]PYRENE</t>
  </si>
  <si>
    <t>IPRODIONE</t>
  </si>
  <si>
    <t>ISOBUTYL ALCOHOL</t>
  </si>
  <si>
    <t>ISOPHORONE</t>
  </si>
  <si>
    <t>KEPONE</t>
  </si>
  <si>
    <t>MALATHION</t>
  </si>
  <si>
    <t>MALEIC HYDRAZIDE</t>
  </si>
  <si>
    <t>MANEB</t>
  </si>
  <si>
    <t>MERPHOS OXIDE</t>
  </si>
  <si>
    <t>METHACRYLONITRILE</t>
  </si>
  <si>
    <t>METHAMIDOPHOS</t>
  </si>
  <si>
    <t>METHANOL</t>
  </si>
  <si>
    <t>METHOMYL</t>
  </si>
  <si>
    <t>METHOXYCHLOR</t>
  </si>
  <si>
    <t>METHOXYETHANOL, 2-</t>
  </si>
  <si>
    <t>METHYL ACETATE</t>
  </si>
  <si>
    <t>METHYL ACRYLATE</t>
  </si>
  <si>
    <t>METHYL CHLORIDE</t>
  </si>
  <si>
    <t>METHYL ETHYL KETONE</t>
  </si>
  <si>
    <t>METHYL ISOBUTYL KETONE</t>
  </si>
  <si>
    <t>METHYL METHACRYLATE</t>
  </si>
  <si>
    <t>METHYL METHANESULFONATE</t>
  </si>
  <si>
    <t>METHYL PARATHION</t>
  </si>
  <si>
    <t>METHYL STYRENE (MIXED ISOMERS)</t>
  </si>
  <si>
    <t>METHYL TERT-BUTYL ETHER (MTBE)</t>
  </si>
  <si>
    <t>METHYLENE BIS(2-CHLOROANILINE), 4,4'-</t>
  </si>
  <si>
    <t>METHYLNAPHTHALENE, 2-</t>
  </si>
  <si>
    <t>NAPHTHALENE</t>
  </si>
  <si>
    <t>NAPHTHYLAMINE, 1-</t>
  </si>
  <si>
    <t>NAPHTHYLAMINE, 2-</t>
  </si>
  <si>
    <t>NAPROPAMIDE</t>
  </si>
  <si>
    <t>NITROANILINE, M-</t>
  </si>
  <si>
    <t>NITROANILINE, O-</t>
  </si>
  <si>
    <t>NITROANILINE, P-</t>
  </si>
  <si>
    <t>NITROBENZENE</t>
  </si>
  <si>
    <t>NITROPHENOL, 2-</t>
  </si>
  <si>
    <t>NITROPHENOL, 4-</t>
  </si>
  <si>
    <t>NITROPROPANE, 2-</t>
  </si>
  <si>
    <t>NITROSODIETHYLAMINE, N-</t>
  </si>
  <si>
    <t>NITROSODIMETHYLAMINE, N-</t>
  </si>
  <si>
    <t>NITROSO-DI-N-BUTYLAMINE, N-</t>
  </si>
  <si>
    <t>NITROSODI-N-PROPYLAMINE, N-</t>
  </si>
  <si>
    <t>NITROSODIPHENYLAMINE, N-</t>
  </si>
  <si>
    <t>NITROSO-N-ETHYLUREA, N-</t>
  </si>
  <si>
    <t>OCTYL PHTHALATE, DI-N-</t>
  </si>
  <si>
    <t>OXAMYL (VYDATE)</t>
  </si>
  <si>
    <t>PARATHION</t>
  </si>
  <si>
    <t>PCB-1016  (AROCLOR)</t>
  </si>
  <si>
    <t>PCB-1221  (AROCLOR)</t>
  </si>
  <si>
    <t>PCB-1232  (AROCLOR)</t>
  </si>
  <si>
    <t>PCB-1242  (AROCLOR)</t>
  </si>
  <si>
    <t>PCB-1248  (AROCLOR)</t>
  </si>
  <si>
    <t>PCB-1254  (AROCLOR)</t>
  </si>
  <si>
    <t>PCB-1260  (AROCLOR)</t>
  </si>
  <si>
    <t>PEBULATE</t>
  </si>
  <si>
    <t>PENTACHLOROBENZENE</t>
  </si>
  <si>
    <t>PENTACHLORONITROBENZENE</t>
  </si>
  <si>
    <t>PENTACHLOROPHENOL</t>
  </si>
  <si>
    <t>PHENACETIN</t>
  </si>
  <si>
    <t>PHENANTHRENE</t>
  </si>
  <si>
    <t>PHENOL</t>
  </si>
  <si>
    <t>PHENYLENEDIAMINE, M-</t>
  </si>
  <si>
    <t>PHENYLPHENOL, 2-</t>
  </si>
  <si>
    <t>PHORATE</t>
  </si>
  <si>
    <t>PHTHALIC ANHYDRIDE</t>
  </si>
  <si>
    <t>PICLORAM</t>
  </si>
  <si>
    <t>POLYCHLORINATED BIPHENYLS (PCBS)</t>
  </si>
  <si>
    <t>PRONAMIDE</t>
  </si>
  <si>
    <t>PROPANIL</t>
  </si>
  <si>
    <t>PROPHAM</t>
  </si>
  <si>
    <t>PROPYLBENZENE, N-</t>
  </si>
  <si>
    <t>PROPYLENE OXIDE</t>
  </si>
  <si>
    <t>PYRENE</t>
  </si>
  <si>
    <t>PYRIDINE</t>
  </si>
  <si>
    <t>QUINOLINE</t>
  </si>
  <si>
    <t>RONNEL</t>
  </si>
  <si>
    <t>SIMAZINE</t>
  </si>
  <si>
    <t>STRYCHNINE</t>
  </si>
  <si>
    <t>STYRENE</t>
  </si>
  <si>
    <t>TEBUTHIURON</t>
  </si>
  <si>
    <t>TERBACIL</t>
  </si>
  <si>
    <t>TERBUFOS</t>
  </si>
  <si>
    <t>TETRACHLOROBENZENE, 1,2,4,5-</t>
  </si>
  <si>
    <t>TETRACHLORODIBENZO-P-DIOXIN, 2,3,7,8-  (TCDD)</t>
  </si>
  <si>
    <t>TETRACHLOROETHANE, 1,1,1,2-</t>
  </si>
  <si>
    <t>TETRACHLOROETHANE, 1,1,2,2-</t>
  </si>
  <si>
    <t>TETRACHLOROETHYLENE (PCE)</t>
  </si>
  <si>
    <t>TETRACHLOROPHENOL, 2,3,4,6-</t>
  </si>
  <si>
    <t>TETRAETHYL LEAD</t>
  </si>
  <si>
    <t>TETRAETHYLDITHIOPYROPHOSPHATE</t>
  </si>
  <si>
    <t>THIOFANOX</t>
  </si>
  <si>
    <t>THIRAM</t>
  </si>
  <si>
    <t>TOLUENE</t>
  </si>
  <si>
    <t>TOLUIDINE, M-</t>
  </si>
  <si>
    <t>TOLUIDINE, P-</t>
  </si>
  <si>
    <t>TOXAPHENE</t>
  </si>
  <si>
    <t>TRIALLATE</t>
  </si>
  <si>
    <t>TRIBROMOMETHANE (BROMOFORM)</t>
  </si>
  <si>
    <t>TRICHLOROBENZENE, 1,2,4-</t>
  </si>
  <si>
    <t>TRICHLOROBENZENE, 1,3,5-</t>
  </si>
  <si>
    <t>TRICHLOROETHANE, 1,1,1-</t>
  </si>
  <si>
    <t>TRICHLOROETHANE, 1,1,2-</t>
  </si>
  <si>
    <t>TRICHLOROETHYLENE (TCE)</t>
  </si>
  <si>
    <t>TRICHLOROPHENOL, 2,4,5-</t>
  </si>
  <si>
    <t>TRICHLOROPHENOL, 2,4,6-</t>
  </si>
  <si>
    <t>TRICHLOROPHENOXYACETIC ACID, 2,4,5- (2,4,5-T)</t>
  </si>
  <si>
    <t>TRICHLOROPROPANE, 1,1,2-</t>
  </si>
  <si>
    <t>TRICHLOROPROPANE, 1,2,3-</t>
  </si>
  <si>
    <t>TRICHLOROPROPENE, 1,2,3-</t>
  </si>
  <si>
    <t>TRIFLURALIN</t>
  </si>
  <si>
    <t>TRIMETHYLBENZENE, 1,3,5-</t>
  </si>
  <si>
    <t>TRINITROTOLUENE, 2,4,6-</t>
  </si>
  <si>
    <t>VINYL ACETATE</t>
  </si>
  <si>
    <t>VINYL CHLORIDE</t>
  </si>
  <si>
    <t>WARFARIN</t>
  </si>
  <si>
    <t>XYLENES (TOTAL)</t>
  </si>
  <si>
    <t>ZINEB</t>
  </si>
  <si>
    <t>ANTIMONY</t>
  </si>
  <si>
    <t>ARSENIC</t>
  </si>
  <si>
    <t>BARIUM AND COMPOUNDS</t>
  </si>
  <si>
    <t>BERYLLIUM</t>
  </si>
  <si>
    <t>BORON AND COMPOUNDS</t>
  </si>
  <si>
    <t>CADMIUM</t>
  </si>
  <si>
    <t>CHROMIUM (TOTAL)</t>
  </si>
  <si>
    <t>N</t>
  </si>
  <si>
    <t>COBALT</t>
  </si>
  <si>
    <t>COPPER</t>
  </si>
  <si>
    <t>CYANIDE, FREE</t>
  </si>
  <si>
    <t>LEAD</t>
  </si>
  <si>
    <t>MERCURY</t>
  </si>
  <si>
    <t>NICKEL</t>
  </si>
  <si>
    <t>NITRATE NITROGEN</t>
  </si>
  <si>
    <t>NITRITE NITROGEN</t>
  </si>
  <si>
    <t>SELENIUM</t>
  </si>
  <si>
    <t>SILVER</t>
  </si>
  <si>
    <t>SULFATE</t>
  </si>
  <si>
    <t>THALLIUM</t>
  </si>
  <si>
    <t>TIN</t>
  </si>
  <si>
    <t>VANADIUM</t>
  </si>
  <si>
    <t>ALUMINUM</t>
  </si>
  <si>
    <t>CHLORIDE</t>
  </si>
  <si>
    <t>FLUORIDE</t>
  </si>
  <si>
    <t>MANGANESE</t>
  </si>
  <si>
    <t>ACETIC ACID</t>
  </si>
  <si>
    <t>TR</t>
  </si>
  <si>
    <t>ACETIC ANHYDRIDE</t>
  </si>
  <si>
    <t>AMYL ACETATE, N-</t>
  </si>
  <si>
    <t>ANTU (ALPHA-NAPHTHYLTHIOUREA)</t>
  </si>
  <si>
    <t>AZINPHOS-METHYL (GUTHION)</t>
  </si>
  <si>
    <t>BETA PROPIOLACTONE</t>
  </si>
  <si>
    <t>BIS(2-CHLOROETHOXY)METHANE</t>
  </si>
  <si>
    <t>BROMOPHENYL PHENYL ETHER, 4-</t>
  </si>
  <si>
    <t>BUTYL ACETATE, N-</t>
  </si>
  <si>
    <t>BUTYL ACETATE, SEC-</t>
  </si>
  <si>
    <t>BUTYLAMINE, N-</t>
  </si>
  <si>
    <t>CALCIUM CHROMATE</t>
  </si>
  <si>
    <t>CALCIUM CYANAMIDE</t>
  </si>
  <si>
    <t>CARBONYL FLUORIDE</t>
  </si>
  <si>
    <t>CATECHOL</t>
  </si>
  <si>
    <t>CHLOROACETALDEHYDE</t>
  </si>
  <si>
    <t>CHLOROETHYL VINYL ETHER, 2-</t>
  </si>
  <si>
    <t>CHLOROPHENYL PHENYL ETHER, 4-</t>
  </si>
  <si>
    <t>CYCLOHEXANE</t>
  </si>
  <si>
    <t>DECABORANE</t>
  </si>
  <si>
    <t>DIBENZOFURAN</t>
  </si>
  <si>
    <t>DIETHANOLAMINE</t>
  </si>
  <si>
    <t>DIETHYLAMINE</t>
  </si>
  <si>
    <t>DIGLYCIDYL ETHER (DGE)</t>
  </si>
  <si>
    <t>DIMETHYL PHTHALATE</t>
  </si>
  <si>
    <t>DIMETHYL SULFATE</t>
  </si>
  <si>
    <t>DIMETHYLPHENETHYLAMINE, ALPHA, ALPHA-</t>
  </si>
  <si>
    <t>DIOXATHION</t>
  </si>
  <si>
    <t>ETHYL METHANESULFONATE</t>
  </si>
  <si>
    <t>ETHYLAMINE</t>
  </si>
  <si>
    <t>ETHYLENE CHLORHYDRIN</t>
  </si>
  <si>
    <t>FAMPHUR</t>
  </si>
  <si>
    <t>FENSULFOTHION</t>
  </si>
  <si>
    <t>HEXACHLOROPROPENE</t>
  </si>
  <si>
    <t>IODOMETHANE</t>
  </si>
  <si>
    <t>ISOAMYL ACETATE</t>
  </si>
  <si>
    <t>ISOBUTYL ACETATE</t>
  </si>
  <si>
    <t>ISODRIN</t>
  </si>
  <si>
    <t>ISOPHORONE DIISOCYANATE</t>
  </si>
  <si>
    <t>ISOSAFROLE</t>
  </si>
  <si>
    <t>LITHIUM</t>
  </si>
  <si>
    <t>LITHIUM HYDRIDE</t>
  </si>
  <si>
    <t>MANGANESE CYCLOPENTADIENYL TRICARBONYL</t>
  </si>
  <si>
    <t>METHYL HYDRAZINE</t>
  </si>
  <si>
    <t>METHYL ISOAMYL KETONE</t>
  </si>
  <si>
    <t>METHYL ISOCYANATE</t>
  </si>
  <si>
    <t>METHYL MERCAPTAN</t>
  </si>
  <si>
    <t>METHYLAMINE</t>
  </si>
  <si>
    <t>METHYLCHLOROPHENOXYACETIC ACID (MCPA)</t>
  </si>
  <si>
    <t>MEVINPHOS</t>
  </si>
  <si>
    <t>MONOCROTOPHOS</t>
  </si>
  <si>
    <t>NAPHTHOQUINONE, 1,4-</t>
  </si>
  <si>
    <t>NITRIC ACID</t>
  </si>
  <si>
    <t>NITROQUINOLINE-1-OXIDE, 4-</t>
  </si>
  <si>
    <t>OSMIUM TETROXIDE</t>
  </si>
  <si>
    <t>PENTABORANE</t>
  </si>
  <si>
    <t>PENTACHLOROETHANE</t>
  </si>
  <si>
    <t>PERCHLOROMETHYL MERCAPTAN</t>
  </si>
  <si>
    <t>PHENYL MERCAPTAN</t>
  </si>
  <si>
    <t>PICOLINE, 2-</t>
  </si>
  <si>
    <t>PROPANOL, 1-</t>
  </si>
  <si>
    <t>PROPANOL, 2- (ISOPROPYL ALCOHOL)</t>
  </si>
  <si>
    <t>PROPIONIC ACID</t>
  </si>
  <si>
    <t>PROPIONITRILE (ETHYL CYANIDE)</t>
  </si>
  <si>
    <t>PROPYLENE IMINE</t>
  </si>
  <si>
    <t>PYRETHRUM</t>
  </si>
  <si>
    <t>QUINONE (p-BENZOQUINONE)</t>
  </si>
  <si>
    <t>RESORCINOL</t>
  </si>
  <si>
    <t>SELENIUM HEXAFLUORIDE</t>
  </si>
  <si>
    <t>SODIUM BISULFITE</t>
  </si>
  <si>
    <t>SULFIDE</t>
  </si>
  <si>
    <t>SULFUR MONOCHLORIDE</t>
  </si>
  <si>
    <t>SULFURIC ACID</t>
  </si>
  <si>
    <t>TELLURIUM</t>
  </si>
  <si>
    <t>TELLURIUM HEXAFLUORIDE</t>
  </si>
  <si>
    <t>TEPP (TETRAETHYL PYROPHOSPHATE)</t>
  </si>
  <si>
    <t>TETRAHYDROFURAN</t>
  </si>
  <si>
    <t>TETRANITROMETHANE</t>
  </si>
  <si>
    <t>THIONAZIN</t>
  </si>
  <si>
    <t>TRIETHYLAMINE</t>
  </si>
  <si>
    <t>TRIETHYLPHOSPHOROTHIOATE, O,O,O-</t>
  </si>
  <si>
    <t>TRINITROGLYCEROL (NITROGLYCERIN)</t>
  </si>
  <si>
    <t>83-32-9</t>
  </si>
  <si>
    <t>G</t>
  </si>
  <si>
    <t>208-96-8</t>
  </si>
  <si>
    <t>30560-19-1</t>
  </si>
  <si>
    <t>75-07-0</t>
  </si>
  <si>
    <t>67-64-1</t>
  </si>
  <si>
    <t>75-05-8</t>
  </si>
  <si>
    <t>98-86-2</t>
  </si>
  <si>
    <t>53-96-3</t>
  </si>
  <si>
    <t>107-02-8</t>
  </si>
  <si>
    <t>79-06-1</t>
  </si>
  <si>
    <t>79-10-7</t>
  </si>
  <si>
    <t>107-13-1</t>
  </si>
  <si>
    <t>15972-60-8</t>
  </si>
  <si>
    <t>116-06-3</t>
  </si>
  <si>
    <t>ALDICARB SULFONE</t>
  </si>
  <si>
    <t>1646-88-4</t>
  </si>
  <si>
    <t>ALDICARB SULFOXIDE</t>
  </si>
  <si>
    <t>1646-87-3</t>
  </si>
  <si>
    <t>309-00-2</t>
  </si>
  <si>
    <t>107-18-6</t>
  </si>
  <si>
    <t>AMETRYN</t>
  </si>
  <si>
    <t>834-12-8</t>
  </si>
  <si>
    <t>92-67-1</t>
  </si>
  <si>
    <t>61-82-5</t>
  </si>
  <si>
    <t>7664-41-7</t>
  </si>
  <si>
    <t>7773-06-0</t>
  </si>
  <si>
    <t>62-53-3</t>
  </si>
  <si>
    <t>120-12-7</t>
  </si>
  <si>
    <t>1912-24-9</t>
  </si>
  <si>
    <t>86-50-0</t>
  </si>
  <si>
    <t>BAYGON     (PROPOXUR)</t>
  </si>
  <si>
    <t>114-26-1</t>
  </si>
  <si>
    <t>17804-35-2</t>
  </si>
  <si>
    <t>25057-89-0</t>
  </si>
  <si>
    <t>71-43-2</t>
  </si>
  <si>
    <t>92-87-5</t>
  </si>
  <si>
    <t>56-55-3</t>
  </si>
  <si>
    <t>50-32-8</t>
  </si>
  <si>
    <t>205-99-2</t>
  </si>
  <si>
    <t>191-24-2</t>
  </si>
  <si>
    <t>207-08-9</t>
  </si>
  <si>
    <t>65-85-0</t>
  </si>
  <si>
    <t>98-07-7</t>
  </si>
  <si>
    <t>100-51-6</t>
  </si>
  <si>
    <t>100-44-7</t>
  </si>
  <si>
    <t>57-57-8</t>
  </si>
  <si>
    <t>319-84-6</t>
  </si>
  <si>
    <t>319-85-7</t>
  </si>
  <si>
    <t>58-89-9</t>
  </si>
  <si>
    <t>92-52-4</t>
  </si>
  <si>
    <t>111-91-1</t>
  </si>
  <si>
    <t>111-44-4</t>
  </si>
  <si>
    <t>108-60-1</t>
  </si>
  <si>
    <t>542-88-1</t>
  </si>
  <si>
    <t>117-81-7</t>
  </si>
  <si>
    <t>80-05-7</t>
  </si>
  <si>
    <t>314-40-9</t>
  </si>
  <si>
    <t>74-97-5</t>
  </si>
  <si>
    <t>75-27-4</t>
  </si>
  <si>
    <t>74-83-9</t>
  </si>
  <si>
    <t>1689-84-5</t>
  </si>
  <si>
    <t>1689-99-2</t>
  </si>
  <si>
    <t>106-99-0</t>
  </si>
  <si>
    <t>71-36-3</t>
  </si>
  <si>
    <t>2008-41-5</t>
  </si>
  <si>
    <t>104-51-8</t>
  </si>
  <si>
    <t>135-98-8</t>
  </si>
  <si>
    <t>98-06-6</t>
  </si>
  <si>
    <t>85-68-7</t>
  </si>
  <si>
    <t>133-06-2</t>
  </si>
  <si>
    <t>63-25-2</t>
  </si>
  <si>
    <t>86-74-8</t>
  </si>
  <si>
    <t>1563-66-2</t>
  </si>
  <si>
    <t>75-15-0</t>
  </si>
  <si>
    <t>56-23-5</t>
  </si>
  <si>
    <t>5234-68-4</t>
  </si>
  <si>
    <t>133-90-4</t>
  </si>
  <si>
    <t>57-74-9</t>
  </si>
  <si>
    <t>75-68-3</t>
  </si>
  <si>
    <t>107-05-1</t>
  </si>
  <si>
    <t>532-27-4</t>
  </si>
  <si>
    <t>106-47-8</t>
  </si>
  <si>
    <t>108-90-7</t>
  </si>
  <si>
    <t>510-15-6</t>
  </si>
  <si>
    <t>109-69-3</t>
  </si>
  <si>
    <t>124-48-1</t>
  </si>
  <si>
    <t>75-45-6</t>
  </si>
  <si>
    <t>75-00-3</t>
  </si>
  <si>
    <t>67-66-3</t>
  </si>
  <si>
    <t>91-58-7</t>
  </si>
  <si>
    <t>100-00-5</t>
  </si>
  <si>
    <t>95-57-8</t>
  </si>
  <si>
    <t>126-99-8</t>
  </si>
  <si>
    <t>75-29-6</t>
  </si>
  <si>
    <t>1897-45-6</t>
  </si>
  <si>
    <t>95-49-8</t>
  </si>
  <si>
    <t>CHLOROTOLUENE, P-</t>
  </si>
  <si>
    <t>106-43-4</t>
  </si>
  <si>
    <t>2921-88-2</t>
  </si>
  <si>
    <t>64902-72-3</t>
  </si>
  <si>
    <t>CHLORTHAL-DIMETHYL     (DACTHAL)     (DCPA)</t>
  </si>
  <si>
    <t>1861-32-1</t>
  </si>
  <si>
    <t>218-01-9</t>
  </si>
  <si>
    <t>1319-77-3</t>
  </si>
  <si>
    <t>CRESOL, 4,6-DINITRO-O-</t>
  </si>
  <si>
    <t>534-52-1</t>
  </si>
  <si>
    <t>CRESOL, O- (METHYLPHENOL, 2-)</t>
  </si>
  <si>
    <t>95-48-7</t>
  </si>
  <si>
    <t>CRESOL, M (METHYLPHENOL, 3-)</t>
  </si>
  <si>
    <t>108-39-4</t>
  </si>
  <si>
    <t>CRESOL, P (METHYLPHENOL, 4-)</t>
  </si>
  <si>
    <t>106-44-5</t>
  </si>
  <si>
    <t>59-50-7</t>
  </si>
  <si>
    <t>4170-30-3</t>
  </si>
  <si>
    <t>123-73-9</t>
  </si>
  <si>
    <t>CUMENE (ISOPROPYL BENZENE)</t>
  </si>
  <si>
    <t>98-82-8</t>
  </si>
  <si>
    <t>CYANAZINE</t>
  </si>
  <si>
    <t>21725-46-2</t>
  </si>
  <si>
    <t>110-82-7</t>
  </si>
  <si>
    <t>108-94-1</t>
  </si>
  <si>
    <t>68359-37-5</t>
  </si>
  <si>
    <t>66215-27-8</t>
  </si>
  <si>
    <t>72-54-8</t>
  </si>
  <si>
    <t>72-55-9</t>
  </si>
  <si>
    <t>50-29-3</t>
  </si>
  <si>
    <t>103-23-1</t>
  </si>
  <si>
    <t>2303-16-4</t>
  </si>
  <si>
    <t>95-80-7</t>
  </si>
  <si>
    <t>333-41-5</t>
  </si>
  <si>
    <t>53-70-3</t>
  </si>
  <si>
    <t>132-64-9</t>
  </si>
  <si>
    <t>96-12-8</t>
  </si>
  <si>
    <t>106-37-6</t>
  </si>
  <si>
    <t>106-93-4</t>
  </si>
  <si>
    <t>74-95-3</t>
  </si>
  <si>
    <t>84-74-2</t>
  </si>
  <si>
    <t>DICAMBA</t>
  </si>
  <si>
    <t>1918-00-9</t>
  </si>
  <si>
    <t>DICHLOROACETIC ACID</t>
  </si>
  <si>
    <t>76-43-6</t>
  </si>
  <si>
    <t>764-41-0</t>
  </si>
  <si>
    <t>DICHLORO-2-BUTENE, TRANS-1,4-</t>
  </si>
  <si>
    <t>110-57-6</t>
  </si>
  <si>
    <t>95-50-1</t>
  </si>
  <si>
    <t>541-73-1</t>
  </si>
  <si>
    <t>106-46-7</t>
  </si>
  <si>
    <t>91-94-1</t>
  </si>
  <si>
    <t>75-71-8</t>
  </si>
  <si>
    <t>75-34-3</t>
  </si>
  <si>
    <t>107-06-2</t>
  </si>
  <si>
    <t>75-35-4</t>
  </si>
  <si>
    <t>156-59-2</t>
  </si>
  <si>
    <t>156-60-5</t>
  </si>
  <si>
    <t>75-09-2</t>
  </si>
  <si>
    <t>120-83-2</t>
  </si>
  <si>
    <t>94-75-7</t>
  </si>
  <si>
    <t>78-87-5</t>
  </si>
  <si>
    <t>542-75-6</t>
  </si>
  <si>
    <t>75-99-0</t>
  </si>
  <si>
    <t>62-73-7</t>
  </si>
  <si>
    <t>77-73-6</t>
  </si>
  <si>
    <t>60-57-1</t>
  </si>
  <si>
    <t>84-66-2</t>
  </si>
  <si>
    <t>35367-38-5</t>
  </si>
  <si>
    <t>DIISOPROPYL METHYLPHOSPHONATE</t>
  </si>
  <si>
    <t>1445-75-6</t>
  </si>
  <si>
    <t>60-51-5</t>
  </si>
  <si>
    <t>DIMETHOXYBENZIDINE, 3,3-</t>
  </si>
  <si>
    <t>119-90-4</t>
  </si>
  <si>
    <t>DIMETHRIN</t>
  </si>
  <si>
    <t>70-38-2</t>
  </si>
  <si>
    <t>60-11-7</t>
  </si>
  <si>
    <t>121-69-7</t>
  </si>
  <si>
    <t>DIMETHYLBENZIDINE, 3,3-</t>
  </si>
  <si>
    <t>119-93-7</t>
  </si>
  <si>
    <t>DIMETHYL METHYLPHOSPHONATE</t>
  </si>
  <si>
    <t>756-79-6</t>
  </si>
  <si>
    <t>105-67-9</t>
  </si>
  <si>
    <t>99-65-0</t>
  </si>
  <si>
    <t>51-28-5</t>
  </si>
  <si>
    <t>121-14-2</t>
  </si>
  <si>
    <t>606-20-2</t>
  </si>
  <si>
    <t>88-85-7</t>
  </si>
  <si>
    <t>123-91-1</t>
  </si>
  <si>
    <t>957-51-7</t>
  </si>
  <si>
    <t>122-39-4</t>
  </si>
  <si>
    <t>122-66-7</t>
  </si>
  <si>
    <t>85-00-7</t>
  </si>
  <si>
    <t>298-04-4</t>
  </si>
  <si>
    <t>DITHIANE, 1,4-</t>
  </si>
  <si>
    <t>505-29-3</t>
  </si>
  <si>
    <t>330-54-1</t>
  </si>
  <si>
    <t>ENDOSULFAN</t>
  </si>
  <si>
    <t>115-29-7</t>
  </si>
  <si>
    <t>ENDOSULFAN I (APLHA)</t>
  </si>
  <si>
    <t>959-98-8</t>
  </si>
  <si>
    <t>33213-65-9</t>
  </si>
  <si>
    <t>1031-07-8</t>
  </si>
  <si>
    <t>145-73-3</t>
  </si>
  <si>
    <t>72-20-8</t>
  </si>
  <si>
    <t>106-89-8</t>
  </si>
  <si>
    <t>16672-87-0</t>
  </si>
  <si>
    <t>563-12-2</t>
  </si>
  <si>
    <t>110-80-5</t>
  </si>
  <si>
    <t>141-78-6</t>
  </si>
  <si>
    <t>140-88-5</t>
  </si>
  <si>
    <t>100-41-4</t>
  </si>
  <si>
    <t>ETHYL DIPROPYLTHIOCARBAMATE, S-     (EPTC)</t>
  </si>
  <si>
    <t>759-94-4</t>
  </si>
  <si>
    <t>60-29-7</t>
  </si>
  <si>
    <t>97-63-2</t>
  </si>
  <si>
    <t>107-21-1</t>
  </si>
  <si>
    <t>ETHYLENE THIOUREA     (ETU)</t>
  </si>
  <si>
    <t>96-45-7</t>
  </si>
  <si>
    <t>ETHYLP-NITROPHENYL PHENYLPHOSPHOROTHIOATE</t>
  </si>
  <si>
    <t>2104-64-5</t>
  </si>
  <si>
    <t>22224-92-6</t>
  </si>
  <si>
    <t>FENVALERATE     (PYDRIN)</t>
  </si>
  <si>
    <t>51630-58-1</t>
  </si>
  <si>
    <t xml:space="preserve">FLUOMETURON </t>
  </si>
  <si>
    <t>2164-17-2</t>
  </si>
  <si>
    <t>206-44-0</t>
  </si>
  <si>
    <t>86-73-7</t>
  </si>
  <si>
    <t>75-69-4</t>
  </si>
  <si>
    <t>944-22-9</t>
  </si>
  <si>
    <t>50-00-0</t>
  </si>
  <si>
    <t>64-18-6</t>
  </si>
  <si>
    <t>39148-24-8</t>
  </si>
  <si>
    <t>110-00-9</t>
  </si>
  <si>
    <t>98-01-1</t>
  </si>
  <si>
    <t>1071-83-6</t>
  </si>
  <si>
    <t>76-44-8</t>
  </si>
  <si>
    <t>1024-57-3</t>
  </si>
  <si>
    <t>118-74-1</t>
  </si>
  <si>
    <t>87-68-3</t>
  </si>
  <si>
    <t>77-47-4</t>
  </si>
  <si>
    <t>67-72-1</t>
  </si>
  <si>
    <t>110-54-3</t>
  </si>
  <si>
    <t>HEXAZINONE</t>
  </si>
  <si>
    <t>51235-04-2</t>
  </si>
  <si>
    <t>HEXYTHIAZOX     (SAVEY)</t>
  </si>
  <si>
    <t>78587-05-0</t>
  </si>
  <si>
    <t>HMX</t>
  </si>
  <si>
    <t>2691-41-0</t>
  </si>
  <si>
    <t>302-01-2</t>
  </si>
  <si>
    <t>123-31-9</t>
  </si>
  <si>
    <t>193-39-5</t>
  </si>
  <si>
    <t>36734-19-7</t>
  </si>
  <si>
    <t>78-83-1</t>
  </si>
  <si>
    <t>78-59-1</t>
  </si>
  <si>
    <t>ISOPROPYL METHYLPHOSPHONATE</t>
  </si>
  <si>
    <t>1832-54-8</t>
  </si>
  <si>
    <t>143-50-0</t>
  </si>
  <si>
    <t>121-75-5</t>
  </si>
  <si>
    <t>123-33-1</t>
  </si>
  <si>
    <t>12427-38-2</t>
  </si>
  <si>
    <t>78-48-8</t>
  </si>
  <si>
    <t>126-98-7</t>
  </si>
  <si>
    <t>10265-92-6</t>
  </si>
  <si>
    <t>67-56-1</t>
  </si>
  <si>
    <t>16752-77-5</t>
  </si>
  <si>
    <t>72-43-5</t>
  </si>
  <si>
    <t>109-86-4</t>
  </si>
  <si>
    <t>79-20-9</t>
  </si>
  <si>
    <t>96-33-3</t>
  </si>
  <si>
    <t>74-87-3</t>
  </si>
  <si>
    <t>78-93-3</t>
  </si>
  <si>
    <t>108-10-1</t>
  </si>
  <si>
    <t>624-83-9</t>
  </si>
  <si>
    <t>METHYL N-BUTYL KETONE</t>
  </si>
  <si>
    <t>591-78-6</t>
  </si>
  <si>
    <t>80-62-6</t>
  </si>
  <si>
    <t>66-27-3</t>
  </si>
  <si>
    <t>298-00-0</t>
  </si>
  <si>
    <t>25013-15-4</t>
  </si>
  <si>
    <t>1634-04-4</t>
  </si>
  <si>
    <t>94-74-6</t>
  </si>
  <si>
    <t>101-14-4</t>
  </si>
  <si>
    <t>91-57-6</t>
  </si>
  <si>
    <t>METHYLSTYRENE, ALPHA</t>
  </si>
  <si>
    <t>98-83-9</t>
  </si>
  <si>
    <t>METOLACHLOR</t>
  </si>
  <si>
    <t>51218-45-2</t>
  </si>
  <si>
    <t>METRIBUZIN</t>
  </si>
  <si>
    <t>21087-64-9</t>
  </si>
  <si>
    <t>MONOCHLOROACETIC ACID</t>
  </si>
  <si>
    <t>79-11-8</t>
  </si>
  <si>
    <t>91-20-3</t>
  </si>
  <si>
    <t>134-32-7</t>
  </si>
  <si>
    <t>91-59-8</t>
  </si>
  <si>
    <t>15299-99-7</t>
  </si>
  <si>
    <t>99-09-2</t>
  </si>
  <si>
    <t>88-74-4</t>
  </si>
  <si>
    <t>100-01-6</t>
  </si>
  <si>
    <t>98-95-3</t>
  </si>
  <si>
    <t>NITROGUANIDINE</t>
  </si>
  <si>
    <t>556-88-7</t>
  </si>
  <si>
    <t>88-75-5</t>
  </si>
  <si>
    <t>100-02-7</t>
  </si>
  <si>
    <t>79-46-9</t>
  </si>
  <si>
    <t>55-18-5</t>
  </si>
  <si>
    <t>62-75-9</t>
  </si>
  <si>
    <t>924-16-3</t>
  </si>
  <si>
    <t>621-64-7</t>
  </si>
  <si>
    <t>86-30-6</t>
  </si>
  <si>
    <t>759-73-9</t>
  </si>
  <si>
    <t>117-84-0</t>
  </si>
  <si>
    <t>23135-22-0</t>
  </si>
  <si>
    <t>PARAQUAT</t>
  </si>
  <si>
    <t>1910-42-5</t>
  </si>
  <si>
    <t>56-38-2</t>
  </si>
  <si>
    <t>12674-11-2</t>
  </si>
  <si>
    <t>11104-28-2</t>
  </si>
  <si>
    <t>11141-16-5</t>
  </si>
  <si>
    <t>53469-21-9</t>
  </si>
  <si>
    <t>12672-29-6</t>
  </si>
  <si>
    <t>11097-69-1</t>
  </si>
  <si>
    <t>11096-82-5</t>
  </si>
  <si>
    <t>1114-71-2</t>
  </si>
  <si>
    <t>608-93-5</t>
  </si>
  <si>
    <t>76-01-7</t>
  </si>
  <si>
    <t>82-68-8</t>
  </si>
  <si>
    <t>87-86-5</t>
  </si>
  <si>
    <t>62-44-2</t>
  </si>
  <si>
    <t>85-01-8</t>
  </si>
  <si>
    <t>108-95-2</t>
  </si>
  <si>
    <t>108-98-5</t>
  </si>
  <si>
    <t>108-45-2</t>
  </si>
  <si>
    <t>90-43-7</t>
  </si>
  <si>
    <t>298-02-2</t>
  </si>
  <si>
    <t>85-44-9</t>
  </si>
  <si>
    <t>1336-36-3</t>
  </si>
  <si>
    <t>PROMETON</t>
  </si>
  <si>
    <t>1610-18-0</t>
  </si>
  <si>
    <t>23950-58-5</t>
  </si>
  <si>
    <t>709-98-8</t>
  </si>
  <si>
    <t>67-63-0</t>
  </si>
  <si>
    <t>PROPAZINE</t>
  </si>
  <si>
    <t>139-40-2</t>
  </si>
  <si>
    <t>122-42-9</t>
  </si>
  <si>
    <t>103-65-1</t>
  </si>
  <si>
    <t>75-56-9</t>
  </si>
  <si>
    <t>129-00-0</t>
  </si>
  <si>
    <t>110-86-1</t>
  </si>
  <si>
    <t>91-22-5</t>
  </si>
  <si>
    <t>QUIZALOFOP     (ASSURE)</t>
  </si>
  <si>
    <t>76578-14-8</t>
  </si>
  <si>
    <t>RDX</t>
  </si>
  <si>
    <t>121-82-4</t>
  </si>
  <si>
    <t>108-46-3</t>
  </si>
  <si>
    <t>299-84-3</t>
  </si>
  <si>
    <t>122-34-9</t>
  </si>
  <si>
    <t>57-24-9</t>
  </si>
  <si>
    <t>100-42-5</t>
  </si>
  <si>
    <t>34014-18-1</t>
  </si>
  <si>
    <t>5902-51-2</t>
  </si>
  <si>
    <t>13071-79-9</t>
  </si>
  <si>
    <t>95-94-3</t>
  </si>
  <si>
    <t>1746-01-6</t>
  </si>
  <si>
    <t>630-20-6</t>
  </si>
  <si>
    <t>79-34-5</t>
  </si>
  <si>
    <t>127-18-4</t>
  </si>
  <si>
    <t>58-90-2</t>
  </si>
  <si>
    <t>78-00-2</t>
  </si>
  <si>
    <t>3689-24-5</t>
  </si>
  <si>
    <t>109-99-9</t>
  </si>
  <si>
    <t>39196-18-4</t>
  </si>
  <si>
    <t>137-26-8</t>
  </si>
  <si>
    <t>108-88-3</t>
  </si>
  <si>
    <t>108-44-1</t>
  </si>
  <si>
    <t>TOLUIDINE, O</t>
  </si>
  <si>
    <t>95-53-4</t>
  </si>
  <si>
    <t>106-49-0</t>
  </si>
  <si>
    <t>8001-35-2</t>
  </si>
  <si>
    <t>2303-17-5</t>
  </si>
  <si>
    <t>75-25-2</t>
  </si>
  <si>
    <t>TRICHLORO-1,2,2-TRIFLUOROETHANE, 1,1,2-</t>
  </si>
  <si>
    <t>76-13-1</t>
  </si>
  <si>
    <t>120-82-1</t>
  </si>
  <si>
    <t>108-70-3</t>
  </si>
  <si>
    <t>71-55-6</t>
  </si>
  <si>
    <t>79-00-5</t>
  </si>
  <si>
    <t>79-01-6</t>
  </si>
  <si>
    <t>95-95-4</t>
  </si>
  <si>
    <t>88-06-2</t>
  </si>
  <si>
    <t>93-76-5</t>
  </si>
  <si>
    <t>TRICHLOROPHENOXYPROPIONIC ACID, 2,4,5- (2,4,5-TP)</t>
  </si>
  <si>
    <t>93-72-1</t>
  </si>
  <si>
    <t>598-77-6</t>
  </si>
  <si>
    <t>96-18-4</t>
  </si>
  <si>
    <t>96-19-5</t>
  </si>
  <si>
    <t>121-44-8</t>
  </si>
  <si>
    <t>1582-09-8</t>
  </si>
  <si>
    <t>TRIMETHYLBENZENE, 1,3,4-     (TRIMETHYLBENZENE, 1,2,4-)</t>
  </si>
  <si>
    <t>95-63-6</t>
  </si>
  <si>
    <t>108-67-8</t>
  </si>
  <si>
    <t>55-63-0</t>
  </si>
  <si>
    <t>118-96-7</t>
  </si>
  <si>
    <t>108-05-4</t>
  </si>
  <si>
    <t>VINYL BROMIDE     (BROMOETHENE)</t>
  </si>
  <si>
    <t>593-60-2</t>
  </si>
  <si>
    <t>75-01-4</t>
  </si>
  <si>
    <t>81-81-2</t>
  </si>
  <si>
    <t>1330-20-7</t>
  </si>
  <si>
    <t>12122-67-7</t>
  </si>
  <si>
    <t>7440-36-0</t>
  </si>
  <si>
    <t>7440-38-2</t>
  </si>
  <si>
    <t>ASBESTOS (fibers/L)</t>
  </si>
  <si>
    <t>12001-29-5</t>
  </si>
  <si>
    <t>7440-39-3</t>
  </si>
  <si>
    <t>7440-41-7</t>
  </si>
  <si>
    <t>7440-42-8</t>
  </si>
  <si>
    <t>7440-43-9</t>
  </si>
  <si>
    <t>7440-47-3</t>
  </si>
  <si>
    <t>CHROMIUM (III)</t>
  </si>
  <si>
    <t>16065-83-1</t>
  </si>
  <si>
    <t>CHROMIUM (VI)</t>
  </si>
  <si>
    <t>18540-29-9</t>
  </si>
  <si>
    <t>7440-48-4</t>
  </si>
  <si>
    <t>7440-50-8</t>
  </si>
  <si>
    <t>57-12-5</t>
  </si>
  <si>
    <t>16984-48-8</t>
  </si>
  <si>
    <t>7439-92-1</t>
  </si>
  <si>
    <t>7439-93-2</t>
  </si>
  <si>
    <t>7439-96-5</t>
  </si>
  <si>
    <t>7439-97-6</t>
  </si>
  <si>
    <t>MOLYBDENUM</t>
  </si>
  <si>
    <t>7439-98-7</t>
  </si>
  <si>
    <t>7440-02-0</t>
  </si>
  <si>
    <t>14797-55-8</t>
  </si>
  <si>
    <t>14797-65-0</t>
  </si>
  <si>
    <t>PERCHLORATE</t>
  </si>
  <si>
    <t>7790-98-9</t>
  </si>
  <si>
    <t>7782-49-2</t>
  </si>
  <si>
    <t>7440-22-4</t>
  </si>
  <si>
    <t>7440-28-0</t>
  </si>
  <si>
    <t>7440-31-5</t>
  </si>
  <si>
    <t>7440-62-2</t>
  </si>
  <si>
    <t>ZINC AND COMPOUNDS</t>
  </si>
  <si>
    <t>7440-66-6</t>
  </si>
  <si>
    <t>7429-90-5</t>
  </si>
  <si>
    <t>7647-14-5</t>
  </si>
  <si>
    <t>7681-49-4</t>
  </si>
  <si>
    <t xml:space="preserve">IRON </t>
  </si>
  <si>
    <t>7439-89-6</t>
  </si>
  <si>
    <t>7757-82-6</t>
  </si>
  <si>
    <t>64-19-7</t>
  </si>
  <si>
    <t>108-24-7</t>
  </si>
  <si>
    <t>628-63-7</t>
  </si>
  <si>
    <t>AMYL ACETATE, SEC-</t>
  </si>
  <si>
    <t>626-38-0</t>
  </si>
  <si>
    <t>86-88-4</t>
  </si>
  <si>
    <t>101-55-3</t>
  </si>
  <si>
    <t>123-86-4</t>
  </si>
  <si>
    <t>105-46-4</t>
  </si>
  <si>
    <t>BUTYL ACETATE, TERT-</t>
  </si>
  <si>
    <t>540-88-5</t>
  </si>
  <si>
    <t>109-73-9</t>
  </si>
  <si>
    <t>13765-19-0</t>
  </si>
  <si>
    <t>156-62-7</t>
  </si>
  <si>
    <t>353-50-4</t>
  </si>
  <si>
    <t>120-80-9</t>
  </si>
  <si>
    <t>107-20-0</t>
  </si>
  <si>
    <t>110-75-8</t>
  </si>
  <si>
    <t>7005-72-3</t>
  </si>
  <si>
    <t>17702-41-9</t>
  </si>
  <si>
    <t>111-42-2</t>
  </si>
  <si>
    <t>109-89-7</t>
  </si>
  <si>
    <t>131-11-3</t>
  </si>
  <si>
    <t>77-78-1</t>
  </si>
  <si>
    <t>122-09-8</t>
  </si>
  <si>
    <t>78-34-2</t>
  </si>
  <si>
    <t>62-50-0</t>
  </si>
  <si>
    <t>75-04-7</t>
  </si>
  <si>
    <t>107-07-3</t>
  </si>
  <si>
    <t>52-85-7</t>
  </si>
  <si>
    <t>115-90-2</t>
  </si>
  <si>
    <t>1888-71-7</t>
  </si>
  <si>
    <t>74-88-4</t>
  </si>
  <si>
    <t>123-92-2</t>
  </si>
  <si>
    <t>110-19-0</t>
  </si>
  <si>
    <t>465-73-6</t>
  </si>
  <si>
    <t>4098-71-9</t>
  </si>
  <si>
    <t>120-58-1</t>
  </si>
  <si>
    <t>7580-67-8</t>
  </si>
  <si>
    <t>12079-65-1</t>
  </si>
  <si>
    <t>60-34-4</t>
  </si>
  <si>
    <t>110-12-3</t>
  </si>
  <si>
    <t>74-93-1</t>
  </si>
  <si>
    <t>74-89-5</t>
  </si>
  <si>
    <t>7786-34-7</t>
  </si>
  <si>
    <t>6923-22-4</t>
  </si>
  <si>
    <t>130-15-4</t>
  </si>
  <si>
    <t>7697-37-2</t>
  </si>
  <si>
    <t>56-57-5</t>
  </si>
  <si>
    <t>20816-12-0</t>
  </si>
  <si>
    <t>19624-22-7</t>
  </si>
  <si>
    <t>594-42-3</t>
  </si>
  <si>
    <t>109-06-8</t>
  </si>
  <si>
    <t>71-23-8</t>
  </si>
  <si>
    <t>79-09-4</t>
  </si>
  <si>
    <t>107-12-0</t>
  </si>
  <si>
    <t>75-55-8</t>
  </si>
  <si>
    <t>8003-34-7</t>
  </si>
  <si>
    <t>106-51-4</t>
  </si>
  <si>
    <t>7783-79-1</t>
  </si>
  <si>
    <t>7631-90-5</t>
  </si>
  <si>
    <t>18496-25-8</t>
  </si>
  <si>
    <t>10025-67-9</t>
  </si>
  <si>
    <t>7664-93-9</t>
  </si>
  <si>
    <t>13494-80-9</t>
  </si>
  <si>
    <t>7783-80-4</t>
  </si>
  <si>
    <t>107-49-3</t>
  </si>
  <si>
    <t>509-14-8</t>
  </si>
  <si>
    <t>297-97-2</t>
  </si>
  <si>
    <t>126-68-1</t>
  </si>
  <si>
    <t>Generic Value (mg/kg)</t>
  </si>
  <si>
    <t>RfDo               (mg/kg-d)</t>
  </si>
  <si>
    <t>Aqueous Solubility       (mg/L)</t>
  </si>
  <si>
    <r>
      <t>CSFo               (mg/kg-d)</t>
    </r>
    <r>
      <rPr>
        <vertAlign val="superscript"/>
        <sz val="10"/>
        <rFont val="Arial"/>
        <family val="2"/>
      </rPr>
      <t>-1</t>
    </r>
  </si>
  <si>
    <r>
      <t>RfCi              (mg/m</t>
    </r>
    <r>
      <rPr>
        <vertAlign val="superscript"/>
        <sz val="10"/>
        <rFont val="Arial"/>
        <family val="2"/>
      </rPr>
      <t>3</t>
    </r>
    <r>
      <rPr>
        <sz val="10"/>
        <rFont val="Arial"/>
        <family val="0"/>
      </rPr>
      <t>)</t>
    </r>
  </si>
  <si>
    <r>
      <t>IUR                (μg/m</t>
    </r>
    <r>
      <rPr>
        <vertAlign val="superscript"/>
        <sz val="10"/>
        <rFont val="Arial"/>
        <family val="2"/>
      </rPr>
      <t>3</t>
    </r>
    <r>
      <rPr>
        <sz val="10"/>
        <rFont val="Arial"/>
        <family val="0"/>
      </rPr>
      <t>)</t>
    </r>
    <r>
      <rPr>
        <vertAlign val="superscript"/>
        <sz val="10"/>
        <rFont val="Arial"/>
        <family val="2"/>
      </rPr>
      <t>-1</t>
    </r>
  </si>
  <si>
    <t>TF Vol from Surface Soil</t>
  </si>
  <si>
    <t>TF Vol from Subsurface Soil</t>
  </si>
  <si>
    <t>Organic Liquid</t>
  </si>
  <si>
    <r>
      <t>Degradation Coefficient (K)(yr</t>
    </r>
    <r>
      <rPr>
        <vertAlign val="superscript"/>
        <sz val="10"/>
        <rFont val="Arial"/>
        <family val="2"/>
      </rPr>
      <t>-1</t>
    </r>
    <r>
      <rPr>
        <sz val="10"/>
        <rFont val="Arial"/>
        <family val="0"/>
      </rPr>
      <t>)</t>
    </r>
  </si>
  <si>
    <t>Boiling Point (degrees C)</t>
  </si>
  <si>
    <t>methyl mercury, mirex</t>
  </si>
  <si>
    <t>CPECs that are not on the SHS List</t>
  </si>
  <si>
    <r>
      <t>RfCi (mg/m</t>
    </r>
    <r>
      <rPr>
        <vertAlign val="superscript"/>
        <sz val="10"/>
        <rFont val="Arial"/>
        <family val="2"/>
      </rPr>
      <t>3</t>
    </r>
    <r>
      <rPr>
        <sz val="10"/>
        <rFont val="Arial"/>
        <family val="0"/>
      </rPr>
      <t>)</t>
    </r>
  </si>
  <si>
    <t>CHEMNAME</t>
  </si>
  <si>
    <t>G = INGESTION</t>
  </si>
  <si>
    <t>N = INHALATION</t>
  </si>
  <si>
    <t>U = UBK Model (lead)</t>
  </si>
  <si>
    <t>S = SEGH Model (lead)</t>
  </si>
  <si>
    <t>E = VALUE CALCULATED BY THE EQUATIONS IN SECTION 250.308(a)</t>
  </si>
  <si>
    <t>Kd = Koc x foc</t>
  </si>
  <si>
    <t>319-86-8</t>
  </si>
  <si>
    <r>
      <t>IUR (μg/m</t>
    </r>
    <r>
      <rPr>
        <vertAlign val="superscript"/>
        <sz val="10"/>
        <rFont val="Arial"/>
        <family val="2"/>
      </rPr>
      <t>3</t>
    </r>
    <r>
      <rPr>
        <sz val="10"/>
        <rFont val="Arial"/>
        <family val="0"/>
      </rPr>
      <t>)</t>
    </r>
    <r>
      <rPr>
        <vertAlign val="superscript"/>
        <sz val="10"/>
        <rFont val="Arial"/>
        <family val="2"/>
      </rPr>
      <t>-1</t>
    </r>
  </si>
  <si>
    <t>1918-02-1</t>
  </si>
  <si>
    <t>CASNUM</t>
  </si>
  <si>
    <t>Sorted CAS Numbers</t>
  </si>
  <si>
    <t>Please select a CASRN.</t>
  </si>
  <si>
    <t>&lt;&lt;&lt;&lt; SELECT A REGULATED SUBSTANCE BY CHEMICAL NAME.</t>
  </si>
  <si>
    <t>2238-07-5</t>
  </si>
  <si>
    <r>
      <t>Degradation Coefficient (Attenuation Lambda, K) (yr</t>
    </r>
    <r>
      <rPr>
        <vertAlign val="superscript"/>
        <sz val="10"/>
        <rFont val="Arial"/>
        <family val="2"/>
      </rPr>
      <t>-1</t>
    </r>
    <r>
      <rPr>
        <sz val="10"/>
        <rFont val="Arial"/>
        <family val="0"/>
      </rPr>
      <t>)</t>
    </r>
  </si>
  <si>
    <t>ABOUT "NUMBER PLEASE!2011"</t>
  </si>
  <si>
    <t>SELECT A REGULATED SUBSTANCE BY CAS NUMBER (CASRN) &gt;&gt;&gt;&gt;&gt;</t>
  </si>
  <si>
    <r>
      <t xml:space="preserve">SOIL MSCs in </t>
    </r>
    <r>
      <rPr>
        <b/>
        <sz val="12"/>
        <color indexed="10"/>
        <rFont val="Arial"/>
        <family val="2"/>
      </rPr>
      <t>mg/kg</t>
    </r>
  </si>
  <si>
    <t xml:space="preserve">    NON-USE AQUIFERS</t>
  </si>
  <si>
    <t xml:space="preserve">    USED AQUIFERS, TDS &lt;= 2500 MG/L </t>
  </si>
  <si>
    <t xml:space="preserve">    USED AQUIFERS, TDS &gt; 2500 MG/L </t>
  </si>
  <si>
    <t xml:space="preserve">  SOIL TO GROUNDWATER numeric values </t>
  </si>
  <si>
    <t xml:space="preserve">  DIRECT CONTACT numeric values </t>
  </si>
  <si>
    <t xml:space="preserve">  USED AQUIFER, TDS &lt;= 2500 MG/L &gt;&gt;&gt;&gt;&gt;&gt;&gt;&gt;&gt;&gt;&gt;&gt;&gt;&gt;&gt;&gt;&gt;&gt;&gt;&gt;&gt;&gt;&gt;&gt;&gt;&gt;&gt;&gt;&gt;&gt;&gt;&gt;&gt;&gt;&gt;&gt;&gt;&gt;&gt;</t>
  </si>
  <si>
    <t xml:space="preserve">  USED AQUIFER, TDS &gt; 2500 MG/L &gt;&gt;&gt;&gt;&gt;&gt;&gt;&gt;&gt;&gt;&gt;&gt;&gt;&gt;&gt;&gt;&gt;&gt;&gt;&gt;&gt;&gt;&gt;&gt;&gt;&gt;&gt;&gt;&gt;&gt;&gt;&gt;&gt;&gt;&gt;&gt;&gt;&gt;&gt;&gt;&gt;&gt;&gt;&gt;</t>
  </si>
  <si>
    <t xml:space="preserve">  NON-USE AQUIFER &gt;&gt;&gt;&gt;&gt;&gt;&gt;&gt;&gt;&gt;&gt;&gt;&gt;&gt;&gt;&gt;&gt;&gt;&gt;&gt;&gt;&gt;&gt;&gt;&gt;&gt;&gt;&gt;&gt;&gt;&gt;&gt;&gt;&gt;&gt;&gt;&gt;&gt;&gt;&gt;&gt;&gt;&gt;&gt;&gt;&gt;&gt;&gt;&gt;&gt;&gt;&gt;&gt;&gt;&gt;</t>
  </si>
  <si>
    <t xml:space="preserve">  USED AQUIFER, TDS &lt;= 2500 MG/L &gt;&gt;&gt;&gt;&gt;&gt;&gt;&gt;&gt;&gt;&gt;&gt;&gt;&gt;&gt;&gt;&gt;&gt;&gt;&gt;&gt;&gt;&gt;&gt;&gt;&gt;&gt;&gt;&gt;&gt;&gt;&gt;&gt;&gt;&gt;&gt;&gt;&gt;&gt;&gt;&gt;&gt;&gt;</t>
  </si>
  <si>
    <r>
      <t>SMCL</t>
    </r>
    <r>
      <rPr>
        <b/>
        <sz val="10"/>
        <rFont val="Arial"/>
        <family val="2"/>
      </rPr>
      <t xml:space="preserve"> </t>
    </r>
    <r>
      <rPr>
        <sz val="10"/>
        <rFont val="Arial"/>
        <family val="2"/>
      </rPr>
      <t>&gt;&gt;&gt;&gt;&gt;&gt;&gt;&gt;&gt;&gt;&gt;&gt;&gt;&gt;&gt;&gt;&gt;&gt;&gt;&gt;&gt;&gt;&gt;&gt;&gt;&gt;&gt;&gt;&gt;&gt;&gt;&gt;&gt;&gt;&gt;&gt;&gt;&gt;&gt;&gt;&gt;&gt;&gt;&gt;&gt;&gt;&gt;&gt;&gt;&gt;&gt;&gt;&gt;&gt;&gt;&gt;&gt;&gt;&gt;&gt;&gt;&gt;&gt;&gt;&gt;&gt;</t>
    </r>
  </si>
  <si>
    <t>CASRN &gt;&gt;&gt;&gt;&gt;&gt;&gt;&gt;&gt;&gt;&gt;&gt;&gt;&gt;&gt;&gt;&gt;&gt;&gt;&gt;&gt;&gt;&gt;&gt;&gt;&gt;&gt;&gt;&gt;&gt;&gt;&gt;&gt;&gt;&gt;&gt;&gt;&gt;&gt;&gt;&gt;&gt;&gt;&gt;&gt;&gt;&gt;&gt;&gt;&gt;&gt;&gt;&gt;&gt;&gt;&gt;&gt;&gt;&gt;&gt;&gt;&gt;&gt;&gt;&gt;&gt;</t>
  </si>
  <si>
    <r>
      <t xml:space="preserve">  DIRECT CONTACT numeric values (0 - 15 FEET)</t>
    </r>
    <r>
      <rPr>
        <sz val="10"/>
        <rFont val="Arial"/>
        <family val="2"/>
      </rPr>
      <t xml:space="preserve"> &gt;&gt;&gt;&gt;&gt;&gt;&gt;&gt;&gt;&gt;&gt;&gt;&gt;&gt;&gt;&gt;&gt;&gt;&gt;&gt;&gt;&gt;&gt;&gt;&gt;&gt;&gt;&gt;&gt;&gt;&gt;&gt;&gt;&gt;</t>
    </r>
  </si>
  <si>
    <t xml:space="preserve">      100 X GROUNDWATER MSC &gt;&gt;&gt;&gt;&gt;&gt;&gt;&gt;&gt;&gt;&gt;&gt;&gt;&gt;&gt;&gt;&gt;&gt;&gt;&gt;&gt;&gt;&gt;&gt;&gt;&gt;&gt;&gt;&gt;&gt;&gt;&gt;&gt;&gt;&gt;&gt;&gt;&gt;&gt;&gt;&gt;&gt;&gt;&gt;&gt;&gt;&gt;</t>
  </si>
  <si>
    <t xml:space="preserve">      GENERIC VALUE &gt;&gt;&gt;&gt;&gt;&gt;&gt;&gt;&gt;&gt;&gt;&gt;&gt;&gt;&gt;&gt;&gt;&gt;&gt;&gt;&gt;&gt;&gt;&gt;&gt;&gt;&gt;&gt;&gt;&gt;&gt;&gt;&gt;&gt;&gt;&gt;&gt;&gt;&gt;&gt;&gt;&gt;&gt;&gt;&gt;&gt;&gt;&gt;&gt;&gt;&gt;&gt;&gt;&gt;&gt;</t>
  </si>
  <si>
    <t xml:space="preserve">    SURFACE SOIL (0 - 2 FEET) &gt;&gt;&gt;&gt;&gt;&gt;&gt;&gt;&gt;&gt;&gt;&gt;&gt;&gt;&gt;&gt;&gt;&gt;&gt;&gt;&gt;&gt;&gt;&gt;&gt;&gt;&gt;&gt;&gt;&gt;&gt;&gt;&gt;&gt;&gt;&gt;&gt;&gt;&gt;&gt;&gt;&gt;&gt;&gt;&gt;&gt;&gt;&gt;</t>
  </si>
  <si>
    <t xml:space="preserve">    SUBSURFACE SOIL (2 - 15 FEET)&gt;&gt;&gt;&gt;&gt;&gt;&gt;&gt;&gt;&gt;&gt;&gt;&gt;&gt;&gt;&gt;&gt;&gt;&gt;&gt;&gt;&gt;&gt;&gt;&gt;&gt;&gt;&gt;&gt;&gt;&gt;&gt;&gt;&gt;&gt;&gt;&gt;&gt;&gt;&gt;&gt;&gt;&gt;&gt;</t>
  </si>
  <si>
    <r>
      <t xml:space="preserve">SOIL BUFFER DISTANCE </t>
    </r>
    <r>
      <rPr>
        <sz val="11"/>
        <rFont val="Arial"/>
        <family val="2"/>
      </rPr>
      <t>(FEET) &gt;&gt;&gt;&gt;&gt;&gt;&gt;&gt;&gt;&gt;&gt;&gt;&gt;&gt;&gt;&gt;&gt;&gt;&gt;&gt;&gt;&gt;&gt;&gt;&gt;&gt;&gt;&gt;&gt;&gt;&gt;&gt;&gt;&gt;&gt;&gt;&gt;&gt;&gt;&gt;&gt;&gt;&gt;&gt;&gt;&gt;&gt;&gt;</t>
    </r>
  </si>
  <si>
    <t/>
  </si>
  <si>
    <t>NO</t>
  </si>
  <si>
    <t>YES</t>
  </si>
  <si>
    <t>0.009</t>
  </si>
  <si>
    <t>31</t>
  </si>
  <si>
    <t>0.06</t>
  </si>
  <si>
    <t>0.00002</t>
  </si>
  <si>
    <t>0.001</t>
  </si>
  <si>
    <t>0.002</t>
  </si>
  <si>
    <t>0.0003</t>
  </si>
  <si>
    <t>0.1</t>
  </si>
  <si>
    <t>decomp.</t>
  </si>
  <si>
    <t>0.03</t>
  </si>
  <si>
    <t>0.005</t>
  </si>
  <si>
    <t>0.7</t>
  </si>
  <si>
    <t>0.19</t>
  </si>
  <si>
    <t>0.0007</t>
  </si>
  <si>
    <t>50</t>
  </si>
  <si>
    <t>0.00003</t>
  </si>
  <si>
    <t>0.05</t>
  </si>
  <si>
    <t>10</t>
  </si>
  <si>
    <t>0.098</t>
  </si>
  <si>
    <t>0.0006</t>
  </si>
  <si>
    <t>0.007</t>
  </si>
  <si>
    <t>0.1001</t>
  </si>
  <si>
    <t>0.6</t>
  </si>
  <si>
    <t>0.4</t>
  </si>
  <si>
    <t>6</t>
  </si>
  <si>
    <t>0.0002</t>
  </si>
  <si>
    <t>0.2</t>
  </si>
  <si>
    <t>0.8</t>
  </si>
  <si>
    <t>0.5</t>
  </si>
  <si>
    <t>2.4</t>
  </si>
  <si>
    <t>1</t>
  </si>
  <si>
    <t>0.004</t>
  </si>
  <si>
    <t>0.02</t>
  </si>
  <si>
    <t>0.0005</t>
  </si>
  <si>
    <t>3.6</t>
  </si>
  <si>
    <t>0.0098</t>
  </si>
  <si>
    <t>0.003</t>
  </si>
  <si>
    <t>2</t>
  </si>
  <si>
    <t>4</t>
  </si>
  <si>
    <t>0.09</t>
  </si>
  <si>
    <t>5</t>
  </si>
  <si>
    <t>3</t>
  </si>
  <si>
    <t>0.04</t>
  </si>
  <si>
    <t>0.0001</t>
  </si>
  <si>
    <t>0.006</t>
  </si>
  <si>
    <t>4E-8</t>
  </si>
  <si>
    <t>0.3</t>
  </si>
  <si>
    <t>30</t>
  </si>
  <si>
    <t>U</t>
  </si>
  <si>
    <r>
      <t xml:space="preserve">GROUNDWATER MSCs in </t>
    </r>
    <r>
      <rPr>
        <b/>
        <sz val="12"/>
        <color indexed="10"/>
        <rFont val="Arial"/>
        <family val="2"/>
      </rPr>
      <t>ug/L (except asbestos in fibers/L)</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</si>
</sst>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0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0.0E+00"/>
    <numFmt numFmtId="172" formatCode="[$€-2]\ #,##0.00_);[Red]\([$€-2]\ #,##0.00\)"/>
    <numFmt numFmtId="173" formatCode="[$-409]dddd\,\ mmmm\ dd\,\ yyyy"/>
  </numFmts>
  <fonts count="65">
    <font>
      <sz val="10"/>
      <name val="Arial"/>
      <family val="0"/>
    </font>
    <font>
      <sz val="12"/>
      <name val="Arial"/>
      <family val="2"/>
    </font>
    <font>
      <b/>
      <i/>
      <sz val="12"/>
      <color indexed="10"/>
      <name val="Arial"/>
      <family val="2"/>
    </font>
    <font>
      <b/>
      <sz val="10"/>
      <name val="Arial"/>
      <family val="2"/>
    </font>
    <font>
      <b/>
      <sz val="12"/>
      <name val="Arial"/>
      <family val="2"/>
    </font>
    <font>
      <b/>
      <sz val="11"/>
      <name val="Arial"/>
      <family val="2"/>
    </font>
    <font>
      <b/>
      <i/>
      <sz val="10"/>
      <name val="Arial"/>
      <family val="2"/>
    </font>
    <font>
      <vertAlign val="superscript"/>
      <sz val="10"/>
      <name val="Arial"/>
      <family val="2"/>
    </font>
    <font>
      <sz val="12"/>
      <name val="Times New Roman"/>
      <family val="1"/>
    </font>
    <font>
      <sz val="8"/>
      <name val="Arial"/>
      <family val="2"/>
    </font>
    <font>
      <i/>
      <sz val="12"/>
      <name val="Arial"/>
      <family val="2"/>
    </font>
    <font>
      <u val="single"/>
      <sz val="10"/>
      <color indexed="12"/>
      <name val="Arial"/>
      <family val="0"/>
    </font>
    <font>
      <sz val="11.5"/>
      <name val="Arial"/>
      <family val="2"/>
    </font>
    <font>
      <sz val="11"/>
      <name val="Arial"/>
      <family val="2"/>
    </font>
    <font>
      <b/>
      <sz val="14"/>
      <color indexed="10"/>
      <name val="Arial"/>
      <family val="2"/>
    </font>
    <font>
      <sz val="9"/>
      <name val="Arial"/>
      <family val="2"/>
    </font>
    <font>
      <sz val="9"/>
      <color indexed="8"/>
      <name val="Arial"/>
      <family val="2"/>
    </font>
    <font>
      <sz val="10"/>
      <color indexed="8"/>
      <name val="MS Sans Serif"/>
      <family val="0"/>
    </font>
    <font>
      <u val="single"/>
      <sz val="10"/>
      <color indexed="36"/>
      <name val="Arial"/>
      <family val="0"/>
    </font>
    <font>
      <sz val="10"/>
      <name val="Tahoma"/>
      <family val="0"/>
    </font>
    <font>
      <sz val="10"/>
      <color indexed="8"/>
      <name val="Arial"/>
      <family val="0"/>
    </font>
    <font>
      <b/>
      <sz val="8"/>
      <color indexed="10"/>
      <name val="Arial"/>
      <family val="2"/>
    </font>
    <font>
      <b/>
      <sz val="10"/>
      <color indexed="60"/>
      <name val="Arial"/>
      <family val="2"/>
    </font>
    <font>
      <sz val="10"/>
      <color indexed="22"/>
      <name val="Arial"/>
      <family val="0"/>
    </font>
    <font>
      <b/>
      <sz val="12"/>
      <color indexed="10"/>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0"/>
    </font>
    <font>
      <b/>
      <sz val="11"/>
      <color indexed="60"/>
      <name val="Arial"/>
      <family val="0"/>
    </font>
    <font>
      <b/>
      <i/>
      <sz val="14"/>
      <color indexed="10"/>
      <name val="Arial"/>
      <family val="0"/>
    </font>
    <font>
      <b/>
      <i/>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mediumGray">
        <bgColor indexed="51"/>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mediumGray">
        <bgColor indexed="41"/>
      </patternFill>
    </fill>
    <fill>
      <patternFill patternType="gray0625">
        <bgColor indexed="41"/>
      </patternFill>
    </fill>
    <fill>
      <patternFill patternType="gray0625">
        <bgColor indexed="27"/>
      </patternFill>
    </fill>
    <fill>
      <patternFill patternType="gray0625">
        <bgColor indexed="51"/>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color indexed="12"/>
      </left>
      <right style="medium"/>
      <top style="thick">
        <color indexed="12"/>
      </top>
      <bottom style="medium"/>
    </border>
    <border>
      <left style="medium"/>
      <right style="medium"/>
      <top style="thick">
        <color indexed="12"/>
      </top>
      <bottom style="medium"/>
    </border>
    <border>
      <left style="thick">
        <color indexed="12"/>
      </left>
      <right style="medium"/>
      <top style="medium"/>
      <bottom style="medium"/>
    </border>
    <border>
      <left style="medium"/>
      <right style="thick">
        <color indexed="12"/>
      </right>
      <top style="medium"/>
      <bottom style="medium"/>
    </border>
    <border>
      <left style="medium"/>
      <right style="thick">
        <color indexed="12"/>
      </right>
      <top style="medium"/>
      <bottom>
        <color indexed="63"/>
      </bottom>
    </border>
    <border>
      <left style="thick">
        <color indexed="12"/>
      </left>
      <right>
        <color indexed="63"/>
      </right>
      <top style="medium"/>
      <bottom style="medium"/>
    </border>
    <border>
      <left style="thick">
        <color indexed="12"/>
      </left>
      <right style="medium"/>
      <top style="medium"/>
      <bottom style="thick">
        <color indexed="12"/>
      </bottom>
    </border>
    <border>
      <left style="medium"/>
      <right style="medium"/>
      <top style="medium"/>
      <bottom style="thick">
        <color indexed="12"/>
      </bottom>
    </border>
    <border>
      <left style="thin">
        <color indexed="22"/>
      </left>
      <right style="thin">
        <color indexed="22"/>
      </right>
      <top>
        <color indexed="63"/>
      </top>
      <bottom>
        <color indexed="63"/>
      </bottom>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style="thick">
        <color indexed="12"/>
      </top>
      <bottom style="medium"/>
    </border>
    <border>
      <left style="medium"/>
      <right style="thick">
        <color indexed="12"/>
      </right>
      <top style="thick">
        <color indexed="12"/>
      </top>
      <bottom>
        <color indexed="63"/>
      </bottom>
    </border>
    <border>
      <left style="thick">
        <color indexed="12"/>
      </left>
      <right>
        <color indexed="63"/>
      </right>
      <top style="medium"/>
      <bottom>
        <color indexed="63"/>
      </bottom>
    </border>
    <border>
      <left style="thick">
        <color indexed="12"/>
      </left>
      <right>
        <color indexed="63"/>
      </right>
      <top>
        <color indexed="63"/>
      </top>
      <bottom style="medium"/>
    </border>
    <border>
      <left>
        <color indexed="63"/>
      </left>
      <right style="thick">
        <color indexed="12"/>
      </right>
      <top>
        <color indexed="63"/>
      </top>
      <bottom style="medium"/>
    </border>
    <border>
      <left style="medium"/>
      <right style="thick">
        <color indexed="12"/>
      </right>
      <top>
        <color indexed="63"/>
      </top>
      <bottom>
        <color indexed="63"/>
      </bottom>
    </border>
    <border>
      <left>
        <color indexed="63"/>
      </left>
      <right style="thick">
        <color indexed="12"/>
      </right>
      <top style="medium"/>
      <bottom style="medium"/>
    </border>
    <border>
      <left style="thick">
        <color indexed="12"/>
      </left>
      <right style="medium"/>
      <top style="medium"/>
      <bottom>
        <color indexed="63"/>
      </bottom>
    </border>
    <border>
      <left>
        <color indexed="63"/>
      </left>
      <right style="thick">
        <color indexed="12"/>
      </right>
      <top style="medium"/>
      <bottom>
        <color indexed="63"/>
      </bottom>
    </border>
    <border>
      <left style="thick">
        <color indexed="12"/>
      </left>
      <right style="medium"/>
      <top>
        <color indexed="63"/>
      </top>
      <bottom style="medium"/>
    </border>
    <border>
      <left>
        <color indexed="63"/>
      </left>
      <right>
        <color indexed="63"/>
      </right>
      <top>
        <color indexed="63"/>
      </top>
      <bottom style="medium"/>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0" fillId="0" borderId="0">
      <alignment/>
      <protection/>
    </xf>
    <xf numFmtId="0" fontId="1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5">
    <xf numFmtId="0" fontId="0" fillId="0" borderId="0" xfId="0" applyAlignment="1">
      <alignment/>
    </xf>
    <xf numFmtId="0" fontId="0" fillId="33" borderId="0" xfId="0" applyFill="1" applyAlignment="1">
      <alignment/>
    </xf>
    <xf numFmtId="0" fontId="1" fillId="33" borderId="0" xfId="0" applyFont="1" applyFill="1" applyAlignment="1">
      <alignment/>
    </xf>
    <xf numFmtId="0" fontId="0" fillId="34" borderId="10" xfId="0" applyFill="1" applyBorder="1" applyAlignment="1">
      <alignment horizontal="center"/>
    </xf>
    <xf numFmtId="0" fontId="0" fillId="35" borderId="11" xfId="0" applyFill="1" applyBorder="1" applyAlignment="1">
      <alignment horizontal="center"/>
    </xf>
    <xf numFmtId="0" fontId="0" fillId="36" borderId="12" xfId="0" applyFill="1" applyBorder="1" applyAlignment="1">
      <alignment/>
    </xf>
    <xf numFmtId="0" fontId="0" fillId="33" borderId="11" xfId="0" applyFill="1" applyBorder="1" applyAlignment="1">
      <alignment horizontal="center"/>
    </xf>
    <xf numFmtId="0" fontId="0" fillId="33" borderId="10" xfId="0" applyFill="1" applyBorder="1" applyAlignment="1">
      <alignment horizontal="center"/>
    </xf>
    <xf numFmtId="0" fontId="8" fillId="33" borderId="13" xfId="0" applyFont="1" applyFill="1" applyBorder="1" applyAlignment="1">
      <alignment/>
    </xf>
    <xf numFmtId="0" fontId="1" fillId="33" borderId="14" xfId="0" applyFont="1" applyFill="1" applyBorder="1" applyAlignment="1">
      <alignment/>
    </xf>
    <xf numFmtId="0" fontId="9" fillId="33" borderId="15" xfId="0" applyFont="1" applyFill="1" applyBorder="1" applyAlignment="1">
      <alignment horizontal="left"/>
    </xf>
    <xf numFmtId="0" fontId="0" fillId="33" borderId="16" xfId="0" applyFill="1" applyBorder="1" applyAlignment="1">
      <alignment/>
    </xf>
    <xf numFmtId="0" fontId="9" fillId="33" borderId="15" xfId="0" applyFont="1" applyFill="1" applyBorder="1" applyAlignment="1">
      <alignment/>
    </xf>
    <xf numFmtId="0" fontId="9" fillId="33" borderId="17" xfId="0" applyFont="1" applyFill="1" applyBorder="1" applyAlignment="1">
      <alignment/>
    </xf>
    <xf numFmtId="0" fontId="9" fillId="33" borderId="16" xfId="0" applyFont="1" applyFill="1" applyBorder="1" applyAlignment="1">
      <alignment/>
    </xf>
    <xf numFmtId="0" fontId="9" fillId="33" borderId="11" xfId="0" applyFont="1" applyFill="1" applyBorder="1" applyAlignment="1">
      <alignment horizontal="center"/>
    </xf>
    <xf numFmtId="0" fontId="0" fillId="33" borderId="11" xfId="0" applyFill="1" applyBorder="1" applyAlignment="1">
      <alignment/>
    </xf>
    <xf numFmtId="0" fontId="10" fillId="33" borderId="18" xfId="0" applyFont="1" applyFill="1" applyBorder="1" applyAlignment="1">
      <alignment horizontal="center"/>
    </xf>
    <xf numFmtId="0" fontId="1" fillId="33" borderId="19" xfId="0" applyFont="1" applyFill="1" applyBorder="1" applyAlignment="1">
      <alignment/>
    </xf>
    <xf numFmtId="0" fontId="9" fillId="33" borderId="20" xfId="0" applyFont="1" applyFill="1" applyBorder="1" applyAlignment="1">
      <alignment horizontal="left"/>
    </xf>
    <xf numFmtId="0" fontId="0" fillId="33" borderId="21" xfId="0" applyFill="1" applyBorder="1" applyAlignment="1">
      <alignment/>
    </xf>
    <xf numFmtId="0" fontId="9" fillId="33" borderId="20" xfId="0" applyFont="1" applyFill="1" applyBorder="1" applyAlignment="1">
      <alignment/>
    </xf>
    <xf numFmtId="0" fontId="9" fillId="33" borderId="20" xfId="0" applyFont="1" applyFill="1" applyBorder="1" applyAlignment="1">
      <alignment horizontal="center"/>
    </xf>
    <xf numFmtId="0" fontId="9" fillId="33" borderId="20" xfId="0" applyFont="1" applyFill="1" applyBorder="1" applyAlignment="1">
      <alignment/>
    </xf>
    <xf numFmtId="0" fontId="9" fillId="33" borderId="0" xfId="0" applyFont="1" applyFill="1" applyBorder="1" applyAlignment="1">
      <alignment/>
    </xf>
    <xf numFmtId="0" fontId="9" fillId="33" borderId="21" xfId="0" applyFont="1" applyFill="1" applyBorder="1" applyAlignment="1">
      <alignment/>
    </xf>
    <xf numFmtId="0" fontId="0" fillId="33" borderId="0" xfId="0" applyFill="1" applyBorder="1" applyAlignment="1">
      <alignment/>
    </xf>
    <xf numFmtId="0" fontId="0" fillId="33" borderId="22" xfId="0" applyFill="1" applyBorder="1" applyAlignment="1">
      <alignment horizontal="center"/>
    </xf>
    <xf numFmtId="0" fontId="10" fillId="33" borderId="23" xfId="0" applyFont="1" applyFill="1" applyBorder="1" applyAlignment="1">
      <alignment horizontal="center"/>
    </xf>
    <xf numFmtId="0" fontId="9" fillId="33" borderId="24" xfId="0" applyFont="1" applyFill="1" applyBorder="1" applyAlignment="1">
      <alignment horizontal="left"/>
    </xf>
    <xf numFmtId="0" fontId="9" fillId="33" borderId="10" xfId="0" applyFont="1" applyFill="1" applyBorder="1" applyAlignment="1">
      <alignment/>
    </xf>
    <xf numFmtId="0" fontId="9" fillId="33" borderId="25" xfId="0" applyFont="1" applyFill="1" applyBorder="1" applyAlignment="1">
      <alignment/>
    </xf>
    <xf numFmtId="0" fontId="9" fillId="33" borderId="26" xfId="0" applyFont="1" applyFill="1" applyBorder="1" applyAlignment="1">
      <alignment/>
    </xf>
    <xf numFmtId="0" fontId="9" fillId="33" borderId="27" xfId="0" applyFont="1" applyFill="1" applyBorder="1" applyAlignment="1">
      <alignment horizontal="center"/>
    </xf>
    <xf numFmtId="0" fontId="0" fillId="33" borderId="28" xfId="0" applyFill="1" applyBorder="1" applyAlignment="1">
      <alignment/>
    </xf>
    <xf numFmtId="0" fontId="9" fillId="33" borderId="29" xfId="0" applyFont="1" applyFill="1" applyBorder="1" applyAlignment="1">
      <alignment horizontal="center" wrapText="1"/>
    </xf>
    <xf numFmtId="0" fontId="12" fillId="33" borderId="0" xfId="0" applyFont="1" applyFill="1" applyAlignment="1">
      <alignment/>
    </xf>
    <xf numFmtId="0" fontId="2" fillId="33" borderId="0" xfId="0" applyFont="1" applyFill="1" applyBorder="1" applyAlignment="1">
      <alignment horizontal="center"/>
    </xf>
    <xf numFmtId="0" fontId="14" fillId="33" borderId="0" xfId="0" applyFont="1" applyFill="1" applyAlignment="1">
      <alignment horizontal="center"/>
    </xf>
    <xf numFmtId="0" fontId="15" fillId="0" borderId="30" xfId="0" applyFont="1" applyFill="1" applyBorder="1" applyAlignment="1">
      <alignment/>
    </xf>
    <xf numFmtId="0" fontId="15" fillId="0" borderId="30" xfId="0" applyFont="1" applyFill="1" applyBorder="1" applyAlignment="1">
      <alignment horizontal="right"/>
    </xf>
    <xf numFmtId="3" fontId="15" fillId="0" borderId="30" xfId="0" applyNumberFormat="1" applyFont="1" applyFill="1" applyBorder="1" applyAlignment="1">
      <alignment/>
    </xf>
    <xf numFmtId="0" fontId="15" fillId="0" borderId="31" xfId="0" applyFont="1" applyFill="1" applyBorder="1" applyAlignment="1">
      <alignment/>
    </xf>
    <xf numFmtId="0" fontId="16" fillId="0" borderId="31" xfId="0" applyFont="1" applyFill="1" applyBorder="1" applyAlignment="1">
      <alignment wrapText="1"/>
    </xf>
    <xf numFmtId="0" fontId="16" fillId="0" borderId="30" xfId="58" applyFont="1" applyFill="1" applyBorder="1" applyAlignment="1">
      <alignment horizontal="right" wrapText="1"/>
      <protection/>
    </xf>
    <xf numFmtId="4" fontId="15" fillId="0" borderId="30" xfId="0" applyNumberFormat="1" applyFont="1" applyFill="1" applyBorder="1" applyAlignment="1">
      <alignment/>
    </xf>
    <xf numFmtId="166" fontId="15" fillId="0" borderId="30" xfId="0" applyNumberFormat="1" applyFont="1" applyFill="1" applyBorder="1" applyAlignment="1">
      <alignment/>
    </xf>
    <xf numFmtId="0" fontId="15" fillId="0" borderId="30" xfId="0" applyFont="1" applyFill="1" applyBorder="1" applyAlignment="1">
      <alignment horizontal="left" vertical="top" wrapText="1"/>
    </xf>
    <xf numFmtId="0" fontId="15" fillId="0" borderId="30" xfId="0" applyFont="1" applyFill="1" applyBorder="1" applyAlignment="1">
      <alignment horizontal="right" vertical="top" wrapText="1"/>
    </xf>
    <xf numFmtId="0" fontId="15" fillId="0" borderId="30" xfId="0" applyNumberFormat="1" applyFont="1" applyFill="1" applyBorder="1" applyAlignment="1">
      <alignment/>
    </xf>
    <xf numFmtId="0" fontId="16" fillId="0" borderId="30" xfId="58" applyFont="1" applyFill="1" applyBorder="1" applyAlignment="1">
      <alignment horizontal="left" wrapText="1"/>
      <protection/>
    </xf>
    <xf numFmtId="0" fontId="16" fillId="0" borderId="30" xfId="58" applyFont="1" applyFill="1" applyBorder="1" applyAlignment="1">
      <alignment horizontal="right" wrapText="1"/>
      <protection/>
    </xf>
    <xf numFmtId="1" fontId="15" fillId="0" borderId="30" xfId="0" applyNumberFormat="1" applyFont="1" applyFill="1" applyBorder="1" applyAlignment="1">
      <alignment/>
    </xf>
    <xf numFmtId="0" fontId="15" fillId="0" borderId="30" xfId="0" applyFont="1" applyFill="1" applyBorder="1" applyAlignment="1">
      <alignment horizontal="left"/>
    </xf>
    <xf numFmtId="167" fontId="15" fillId="0" borderId="30" xfId="0" applyNumberFormat="1" applyFont="1" applyFill="1" applyBorder="1" applyAlignment="1">
      <alignment/>
    </xf>
    <xf numFmtId="0" fontId="16" fillId="0" borderId="30" xfId="58" applyFont="1" applyFill="1" applyBorder="1" applyAlignment="1">
      <alignment horizontal="left" vertical="top" wrapText="1"/>
      <protection/>
    </xf>
    <xf numFmtId="0" fontId="16" fillId="0" borderId="30" xfId="58" applyFont="1" applyFill="1" applyBorder="1" applyAlignment="1">
      <alignment horizontal="right" vertical="top" wrapText="1"/>
      <protection/>
    </xf>
    <xf numFmtId="0" fontId="16" fillId="0" borderId="0" xfId="58" applyFont="1" applyFill="1" applyBorder="1" applyAlignment="1">
      <alignment horizontal="right" vertical="top" wrapText="1"/>
      <protection/>
    </xf>
    <xf numFmtId="0" fontId="15" fillId="0" borderId="32" xfId="0" applyFont="1" applyFill="1" applyBorder="1" applyAlignment="1">
      <alignment horizontal="right"/>
    </xf>
    <xf numFmtId="3" fontId="15" fillId="0" borderId="32" xfId="0" applyNumberFormat="1" applyFont="1" applyFill="1" applyBorder="1" applyAlignment="1">
      <alignment/>
    </xf>
    <xf numFmtId="0" fontId="15" fillId="0" borderId="33" xfId="0" applyFont="1" applyFill="1" applyBorder="1" applyAlignment="1">
      <alignment horizontal="right"/>
    </xf>
    <xf numFmtId="3" fontId="15" fillId="0" borderId="33" xfId="0" applyNumberFormat="1" applyFont="1" applyFill="1" applyBorder="1" applyAlignment="1">
      <alignment/>
    </xf>
    <xf numFmtId="0" fontId="15" fillId="0" borderId="33" xfId="0" applyFont="1" applyFill="1" applyBorder="1" applyAlignment="1">
      <alignment horizontal="right" vertical="top" wrapText="1"/>
    </xf>
    <xf numFmtId="3" fontId="15" fillId="0" borderId="33" xfId="0" applyNumberFormat="1" applyFont="1" applyFill="1" applyBorder="1" applyAlignment="1">
      <alignment horizontal="right" vertical="top" wrapText="1"/>
    </xf>
    <xf numFmtId="0" fontId="15" fillId="0" borderId="0" xfId="0" applyFont="1" applyBorder="1" applyAlignment="1">
      <alignment horizontal="right"/>
    </xf>
    <xf numFmtId="0" fontId="15" fillId="0" borderId="33" xfId="0" applyFont="1" applyBorder="1" applyAlignment="1">
      <alignment horizontal="right"/>
    </xf>
    <xf numFmtId="0" fontId="15" fillId="0" borderId="30" xfId="0" applyFont="1" applyFill="1" applyBorder="1" applyAlignment="1" quotePrefix="1">
      <alignment horizontal="left"/>
    </xf>
    <xf numFmtId="0" fontId="15" fillId="0" borderId="30" xfId="0" applyFont="1" applyBorder="1" applyAlignment="1">
      <alignment/>
    </xf>
    <xf numFmtId="0" fontId="15" fillId="0" borderId="30" xfId="0" applyFont="1" applyBorder="1" applyAlignment="1" quotePrefix="1">
      <alignment horizontal="left"/>
    </xf>
    <xf numFmtId="0" fontId="15" fillId="0" borderId="30" xfId="0" applyFont="1" applyBorder="1" applyAlignment="1">
      <alignment horizontal="left"/>
    </xf>
    <xf numFmtId="0" fontId="15" fillId="0" borderId="30" xfId="0" applyFont="1" applyBorder="1" applyAlignment="1">
      <alignment horizontal="right"/>
    </xf>
    <xf numFmtId="0" fontId="0" fillId="0" borderId="0" xfId="0" applyAlignment="1">
      <alignment horizontal="left" vertical="center"/>
    </xf>
    <xf numFmtId="0" fontId="0" fillId="33" borderId="16" xfId="0" applyFill="1" applyBorder="1" applyAlignment="1">
      <alignment horizontal="left" vertical="center"/>
    </xf>
    <xf numFmtId="0" fontId="0" fillId="33" borderId="21" xfId="0" applyFill="1" applyBorder="1" applyAlignment="1">
      <alignment horizontal="left" vertical="center"/>
    </xf>
    <xf numFmtId="0" fontId="0" fillId="33" borderId="34" xfId="0" applyFill="1" applyBorder="1" applyAlignment="1">
      <alignment horizontal="left" vertical="center"/>
    </xf>
    <xf numFmtId="0" fontId="15" fillId="0" borderId="35" xfId="0" applyFont="1" applyFill="1" applyBorder="1" applyAlignment="1">
      <alignment horizontal="left" vertical="center"/>
    </xf>
    <xf numFmtId="3" fontId="15" fillId="0" borderId="30" xfId="0" applyNumberFormat="1" applyFont="1" applyFill="1" applyBorder="1" applyAlignment="1">
      <alignment horizontal="left" vertical="center"/>
    </xf>
    <xf numFmtId="3" fontId="15" fillId="0" borderId="36" xfId="0" applyNumberFormat="1" applyFont="1" applyFill="1" applyBorder="1" applyAlignment="1">
      <alignment horizontal="left" vertical="center"/>
    </xf>
    <xf numFmtId="3" fontId="15" fillId="0" borderId="35" xfId="0" applyNumberFormat="1" applyFont="1" applyFill="1" applyBorder="1" applyAlignment="1">
      <alignment horizontal="left" vertical="center"/>
    </xf>
    <xf numFmtId="3" fontId="15" fillId="0" borderId="35" xfId="0" applyNumberFormat="1" applyFont="1" applyFill="1" applyBorder="1" applyAlignment="1">
      <alignment horizontal="left" vertical="center" wrapText="1"/>
    </xf>
    <xf numFmtId="0" fontId="15" fillId="0" borderId="30"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5" xfId="0" applyFont="1" applyFill="1" applyBorder="1" applyAlignment="1">
      <alignment horizontal="left" vertical="center" wrapText="1"/>
    </xf>
    <xf numFmtId="3" fontId="15" fillId="0" borderId="35" xfId="0" applyNumberFormat="1" applyFont="1" applyFill="1" applyBorder="1" applyAlignment="1">
      <alignment horizontal="right"/>
    </xf>
    <xf numFmtId="0" fontId="20" fillId="37" borderId="37" xfId="57" applyFont="1" applyFill="1" applyBorder="1" applyAlignment="1">
      <alignment horizontal="center"/>
      <protection/>
    </xf>
    <xf numFmtId="0" fontId="20" fillId="0" borderId="38" xfId="57" applyFont="1" applyFill="1" applyBorder="1" applyAlignment="1">
      <alignment wrapText="1"/>
      <protection/>
    </xf>
    <xf numFmtId="0" fontId="15" fillId="0" borderId="30" xfId="0" applyFont="1" applyFill="1" applyBorder="1" applyAlignment="1">
      <alignment horizontal="left" vertical="top" wrapText="1"/>
    </xf>
    <xf numFmtId="0" fontId="15" fillId="0" borderId="30" xfId="0" applyFont="1" applyFill="1" applyBorder="1" applyAlignment="1">
      <alignment horizontal="right" vertical="top" wrapText="1"/>
    </xf>
    <xf numFmtId="14" fontId="16" fillId="0" borderId="30" xfId="58" applyNumberFormat="1" applyFont="1" applyFill="1" applyBorder="1" applyAlignment="1" quotePrefix="1">
      <alignment horizontal="right" wrapText="1"/>
      <protection/>
    </xf>
    <xf numFmtId="0" fontId="3" fillId="38" borderId="39" xfId="0" applyFont="1" applyFill="1" applyBorder="1" applyAlignment="1" applyProtection="1">
      <alignment horizontal="center"/>
      <protection locked="0"/>
    </xf>
    <xf numFmtId="0" fontId="21" fillId="33" borderId="40" xfId="0" applyFont="1" applyFill="1" applyBorder="1" applyAlignment="1">
      <alignment horizontal="left"/>
    </xf>
    <xf numFmtId="0" fontId="0" fillId="33" borderId="41" xfId="0" applyFont="1" applyFill="1" applyBorder="1" applyAlignment="1">
      <alignment horizontal="left"/>
    </xf>
    <xf numFmtId="0" fontId="3" fillId="34" borderId="42" xfId="0" applyFont="1" applyFill="1" applyBorder="1" applyAlignment="1">
      <alignment horizontal="center"/>
    </xf>
    <xf numFmtId="0" fontId="0" fillId="34" borderId="41" xfId="0" applyFill="1" applyBorder="1" applyAlignment="1">
      <alignment horizontal="left"/>
    </xf>
    <xf numFmtId="0" fontId="0" fillId="34" borderId="42" xfId="0" applyFill="1" applyBorder="1" applyAlignment="1">
      <alignment horizontal="center"/>
    </xf>
    <xf numFmtId="0" fontId="3" fillId="35" borderId="42" xfId="0" applyFont="1" applyFill="1" applyBorder="1" applyAlignment="1">
      <alignment horizontal="center"/>
    </xf>
    <xf numFmtId="0" fontId="0" fillId="35" borderId="41" xfId="0" applyFont="1" applyFill="1" applyBorder="1" applyAlignment="1">
      <alignment horizontal="left"/>
    </xf>
    <xf numFmtId="0" fontId="0" fillId="35" borderId="43" xfId="0" applyFill="1" applyBorder="1" applyAlignment="1">
      <alignment horizontal="center"/>
    </xf>
    <xf numFmtId="0" fontId="0" fillId="36" borderId="44" xfId="0" applyFill="1" applyBorder="1" applyAlignment="1">
      <alignment/>
    </xf>
    <xf numFmtId="0" fontId="0" fillId="33" borderId="41" xfId="0" applyFill="1" applyBorder="1" applyAlignment="1">
      <alignment/>
    </xf>
    <xf numFmtId="0" fontId="0" fillId="0" borderId="41" xfId="0" applyBorder="1" applyAlignment="1">
      <alignment/>
    </xf>
    <xf numFmtId="0" fontId="0" fillId="33" borderId="45" xfId="0" applyFill="1" applyBorder="1" applyAlignment="1">
      <alignment/>
    </xf>
    <xf numFmtId="0" fontId="0" fillId="0" borderId="46" xfId="0" applyFont="1" applyFill="1" applyBorder="1" applyAlignment="1">
      <alignment horizontal="center" wrapText="1"/>
    </xf>
    <xf numFmtId="0" fontId="20" fillId="0" borderId="47" xfId="57" applyFont="1" applyFill="1" applyBorder="1" applyAlignment="1">
      <alignment wrapText="1"/>
      <protection/>
    </xf>
    <xf numFmtId="0" fontId="0" fillId="0" borderId="48" xfId="0" applyBorder="1" applyAlignment="1">
      <alignment/>
    </xf>
    <xf numFmtId="0" fontId="15" fillId="0" borderId="31" xfId="0" applyFont="1" applyBorder="1" applyAlignment="1">
      <alignment/>
    </xf>
    <xf numFmtId="3" fontId="15" fillId="0" borderId="30" xfId="0" applyNumberFormat="1" applyFont="1" applyFill="1" applyBorder="1" applyAlignment="1">
      <alignment horizontal="right"/>
    </xf>
    <xf numFmtId="0" fontId="21" fillId="0" borderId="49" xfId="0" applyFont="1" applyBorder="1" applyAlignment="1">
      <alignment horizontal="left" vertical="center"/>
    </xf>
    <xf numFmtId="0" fontId="0" fillId="39" borderId="50" xfId="0" applyFill="1" applyBorder="1" applyAlignment="1">
      <alignment/>
    </xf>
    <xf numFmtId="0" fontId="0" fillId="39" borderId="50" xfId="0" applyFill="1" applyBorder="1" applyAlignment="1">
      <alignment horizontal="left" vertical="center"/>
    </xf>
    <xf numFmtId="0" fontId="0" fillId="39" borderId="51" xfId="0" applyFill="1" applyBorder="1" applyAlignment="1">
      <alignment horizontal="left" vertical="center"/>
    </xf>
    <xf numFmtId="0" fontId="0" fillId="39" borderId="52" xfId="0" applyFill="1" applyBorder="1" applyAlignment="1">
      <alignment/>
    </xf>
    <xf numFmtId="0" fontId="0" fillId="39" borderId="0" xfId="0" applyFill="1" applyBorder="1" applyAlignment="1">
      <alignment horizontal="left" vertical="center"/>
    </xf>
    <xf numFmtId="0" fontId="0" fillId="39" borderId="0" xfId="0" applyFill="1" applyBorder="1" applyAlignment="1">
      <alignment/>
    </xf>
    <xf numFmtId="0" fontId="0" fillId="39" borderId="53" xfId="0" applyFill="1" applyBorder="1" applyAlignment="1">
      <alignment/>
    </xf>
    <xf numFmtId="0" fontId="0" fillId="39" borderId="54" xfId="0" applyFill="1" applyBorder="1" applyAlignment="1">
      <alignment horizontal="left" vertical="center"/>
    </xf>
    <xf numFmtId="0" fontId="0" fillId="39" borderId="54" xfId="0" applyFill="1" applyBorder="1" applyAlignment="1">
      <alignment/>
    </xf>
    <xf numFmtId="0" fontId="0" fillId="39" borderId="52" xfId="0" applyFill="1" applyBorder="1" applyAlignment="1">
      <alignment horizontal="left" vertical="center"/>
    </xf>
    <xf numFmtId="0" fontId="3" fillId="40" borderId="27" xfId="0" applyFont="1" applyFill="1" applyBorder="1" applyAlignment="1" applyProtection="1">
      <alignment horizontal="center"/>
      <protection/>
    </xf>
    <xf numFmtId="0" fontId="0" fillId="0" borderId="55" xfId="0" applyBorder="1" applyAlignment="1">
      <alignment/>
    </xf>
    <xf numFmtId="14" fontId="15" fillId="0" borderId="30" xfId="0" applyNumberFormat="1" applyFont="1" applyBorder="1" applyAlignment="1" quotePrefix="1">
      <alignment horizontal="right"/>
    </xf>
    <xf numFmtId="0" fontId="20" fillId="0" borderId="38" xfId="57" applyFont="1" applyFill="1" applyBorder="1" applyAlignment="1" quotePrefix="1">
      <alignment wrapText="1"/>
      <protection/>
    </xf>
    <xf numFmtId="49" fontId="9" fillId="38" borderId="40" xfId="0" applyNumberFormat="1" applyFont="1" applyFill="1" applyBorder="1" applyAlignment="1" applyProtection="1">
      <alignment horizontal="left" vertical="center"/>
      <protection locked="0"/>
    </xf>
    <xf numFmtId="0" fontId="0" fillId="39" borderId="56" xfId="0" applyFill="1" applyBorder="1" applyAlignment="1" applyProtection="1">
      <alignment/>
      <protection locked="0"/>
    </xf>
    <xf numFmtId="0" fontId="0" fillId="39" borderId="51" xfId="0" applyFill="1" applyBorder="1" applyAlignment="1">
      <alignment/>
    </xf>
    <xf numFmtId="0" fontId="23" fillId="39" borderId="57" xfId="0" applyFont="1" applyFill="1" applyBorder="1" applyAlignment="1">
      <alignment horizontal="left" vertical="center"/>
    </xf>
    <xf numFmtId="0" fontId="23" fillId="39" borderId="17" xfId="0" applyFont="1" applyFill="1" applyBorder="1" applyAlignment="1">
      <alignment/>
    </xf>
    <xf numFmtId="0" fontId="23" fillId="39" borderId="50" xfId="0" applyFont="1" applyFill="1" applyBorder="1" applyAlignment="1">
      <alignment/>
    </xf>
    <xf numFmtId="0" fontId="21" fillId="0" borderId="50" xfId="0" applyFont="1" applyFill="1" applyBorder="1" applyAlignment="1">
      <alignment horizontal="left" vertical="center"/>
    </xf>
    <xf numFmtId="0" fontId="23" fillId="0" borderId="50" xfId="0" applyFont="1" applyFill="1" applyBorder="1" applyAlignment="1">
      <alignment horizontal="left" vertical="center"/>
    </xf>
    <xf numFmtId="0" fontId="0" fillId="0" borderId="50" xfId="0" applyFill="1" applyBorder="1" applyAlignment="1">
      <alignment/>
    </xf>
    <xf numFmtId="0" fontId="0" fillId="41" borderId="44" xfId="0" applyFill="1" applyBorder="1" applyAlignment="1">
      <alignment horizontal="left"/>
    </xf>
    <xf numFmtId="0" fontId="0" fillId="41" borderId="12" xfId="0" applyFill="1" applyBorder="1" applyAlignment="1">
      <alignment horizontal="center"/>
    </xf>
    <xf numFmtId="0" fontId="6" fillId="36" borderId="44" xfId="0" applyFont="1" applyFill="1" applyBorder="1" applyAlignment="1">
      <alignment horizontal="left"/>
    </xf>
    <xf numFmtId="0" fontId="0" fillId="34" borderId="57" xfId="0" applyFill="1" applyBorder="1" applyAlignment="1">
      <alignment/>
    </xf>
    <xf numFmtId="0" fontId="0" fillId="34" borderId="52" xfId="0" applyFill="1" applyBorder="1" applyAlignment="1">
      <alignment/>
    </xf>
    <xf numFmtId="0" fontId="0" fillId="34" borderId="58" xfId="0" applyFill="1" applyBorder="1" applyAlignment="1">
      <alignment/>
    </xf>
    <xf numFmtId="0" fontId="0" fillId="35" borderId="57" xfId="0" applyFill="1" applyBorder="1" applyAlignment="1">
      <alignment/>
    </xf>
    <xf numFmtId="0" fontId="0" fillId="35" borderId="52" xfId="0" applyFill="1" applyBorder="1" applyAlignment="1">
      <alignment/>
    </xf>
    <xf numFmtId="0" fontId="0" fillId="35" borderId="58" xfId="0" applyFill="1" applyBorder="1" applyAlignment="1">
      <alignment/>
    </xf>
    <xf numFmtId="0" fontId="3" fillId="35" borderId="41" xfId="0" applyFont="1" applyFill="1" applyBorder="1" applyAlignment="1">
      <alignment horizontal="left"/>
    </xf>
    <xf numFmtId="0" fontId="0" fillId="42" borderId="24" xfId="0" applyFill="1" applyBorder="1" applyAlignment="1">
      <alignment/>
    </xf>
    <xf numFmtId="0" fontId="3" fillId="42" borderId="59" xfId="0" applyFont="1" applyFill="1" applyBorder="1" applyAlignment="1">
      <alignment horizontal="center"/>
    </xf>
    <xf numFmtId="0" fontId="0" fillId="42" borderId="0" xfId="0" applyFill="1" applyBorder="1" applyAlignment="1">
      <alignment/>
    </xf>
    <xf numFmtId="0" fontId="0" fillId="42" borderId="59" xfId="0" applyFill="1" applyBorder="1" applyAlignment="1">
      <alignment/>
    </xf>
    <xf numFmtId="0" fontId="0" fillId="43" borderId="60" xfId="0" applyFill="1" applyBorder="1" applyAlignment="1">
      <alignment horizontal="left" vertical="center"/>
    </xf>
    <xf numFmtId="0" fontId="0" fillId="36" borderId="61" xfId="0" applyFill="1" applyBorder="1" applyAlignment="1">
      <alignment/>
    </xf>
    <xf numFmtId="0" fontId="5" fillId="34" borderId="41" xfId="0" applyFont="1" applyFill="1" applyBorder="1" applyAlignment="1">
      <alignment horizontal="left"/>
    </xf>
    <xf numFmtId="0" fontId="5" fillId="34" borderId="41" xfId="0" applyFont="1" applyFill="1" applyBorder="1" applyAlignment="1">
      <alignment/>
    </xf>
    <xf numFmtId="0" fontId="5" fillId="35" borderId="41" xfId="0" applyFont="1" applyFill="1" applyBorder="1" applyAlignment="1">
      <alignment horizontal="left"/>
    </xf>
    <xf numFmtId="0" fontId="5" fillId="35" borderId="44" xfId="0" applyFont="1" applyFill="1" applyBorder="1" applyAlignment="1">
      <alignment horizontal="left"/>
    </xf>
    <xf numFmtId="0" fontId="3" fillId="35" borderId="44" xfId="0" applyFont="1" applyFill="1" applyBorder="1" applyAlignment="1">
      <alignment horizontal="left"/>
    </xf>
    <xf numFmtId="0" fontId="6" fillId="35" borderId="44" xfId="0" applyFont="1" applyFill="1" applyBorder="1" applyAlignment="1">
      <alignment horizontal="left"/>
    </xf>
    <xf numFmtId="0" fontId="0" fillId="35" borderId="41" xfId="0" applyFill="1" applyBorder="1" applyAlignment="1">
      <alignment horizontal="left"/>
    </xf>
    <xf numFmtId="0" fontId="6" fillId="35" borderId="41" xfId="0" applyFont="1" applyFill="1" applyBorder="1" applyAlignment="1">
      <alignment horizontal="left"/>
    </xf>
    <xf numFmtId="0" fontId="0" fillId="35" borderId="62" xfId="0" applyFill="1" applyBorder="1" applyAlignment="1">
      <alignment horizontal="left"/>
    </xf>
    <xf numFmtId="0" fontId="0" fillId="44" borderId="63" xfId="0" applyFill="1" applyBorder="1" applyAlignment="1">
      <alignment/>
    </xf>
    <xf numFmtId="0" fontId="0" fillId="44" borderId="24" xfId="0" applyFill="1" applyBorder="1" applyAlignment="1">
      <alignment/>
    </xf>
    <xf numFmtId="0" fontId="0" fillId="44" borderId="59" xfId="0" applyFill="1" applyBorder="1" applyAlignment="1">
      <alignment/>
    </xf>
    <xf numFmtId="0" fontId="0" fillId="44" borderId="15" xfId="0" applyFill="1" applyBorder="1" applyAlignment="1">
      <alignment/>
    </xf>
    <xf numFmtId="0" fontId="0" fillId="44" borderId="50" xfId="0" applyFill="1" applyBorder="1" applyAlignment="1">
      <alignment/>
    </xf>
    <xf numFmtId="0" fontId="0" fillId="44" borderId="25" xfId="0" applyFill="1" applyBorder="1" applyAlignment="1">
      <alignment/>
    </xf>
    <xf numFmtId="0" fontId="0" fillId="44" borderId="20" xfId="0" applyFill="1" applyBorder="1" applyAlignment="1">
      <alignment/>
    </xf>
    <xf numFmtId="0" fontId="5" fillId="34" borderId="64" xfId="0" applyFont="1" applyFill="1" applyBorder="1" applyAlignment="1">
      <alignment horizontal="left"/>
    </xf>
    <xf numFmtId="0" fontId="0" fillId="41" borderId="61" xfId="0" applyFill="1" applyBorder="1" applyAlignment="1">
      <alignment horizontal="center"/>
    </xf>
    <xf numFmtId="0" fontId="3" fillId="34" borderId="44" xfId="0" applyFont="1" applyFill="1" applyBorder="1" applyAlignment="1">
      <alignment horizontal="center"/>
    </xf>
    <xf numFmtId="0" fontId="0" fillId="0" borderId="12" xfId="0" applyBorder="1" applyAlignment="1">
      <alignment/>
    </xf>
    <xf numFmtId="0" fontId="0" fillId="0" borderId="61" xfId="0" applyBorder="1" applyAlignment="1">
      <alignment/>
    </xf>
    <xf numFmtId="0" fontId="3" fillId="35" borderId="44" xfId="0" applyFont="1" applyFill="1" applyBorder="1" applyAlignment="1">
      <alignment horizontal="center"/>
    </xf>
    <xf numFmtId="0" fontId="0" fillId="35" borderId="17" xfId="0" applyFill="1" applyBorder="1" applyAlignment="1">
      <alignment/>
    </xf>
    <xf numFmtId="0" fontId="0" fillId="0" borderId="63" xfId="0" applyBorder="1" applyAlignment="1">
      <alignment/>
    </xf>
    <xf numFmtId="0" fontId="0" fillId="35" borderId="0" xfId="0" applyFill="1" applyBorder="1" applyAlignment="1">
      <alignment/>
    </xf>
    <xf numFmtId="0" fontId="0" fillId="0" borderId="50" xfId="0" applyBorder="1" applyAlignment="1">
      <alignment/>
    </xf>
    <xf numFmtId="0" fontId="0" fillId="34" borderId="17" xfId="0" applyFill="1" applyBorder="1" applyAlignment="1">
      <alignment/>
    </xf>
    <xf numFmtId="0" fontId="0" fillId="34" borderId="0" xfId="0" applyFill="1" applyBorder="1" applyAlignment="1">
      <alignment/>
    </xf>
    <xf numFmtId="0" fontId="0" fillId="34" borderId="65" xfId="0" applyFill="1" applyBorder="1" applyAlignment="1">
      <alignment/>
    </xf>
    <xf numFmtId="0" fontId="0" fillId="0" borderId="59" xfId="0" applyBorder="1" applyAlignment="1">
      <alignment/>
    </xf>
    <xf numFmtId="0" fontId="0" fillId="33" borderId="11" xfId="0" applyFill="1" applyBorder="1" applyAlignment="1">
      <alignment horizontal="center" wrapText="1"/>
    </xf>
    <xf numFmtId="0" fontId="0" fillId="0" borderId="22" xfId="0" applyBorder="1" applyAlignment="1">
      <alignment horizontal="center" wrapText="1"/>
    </xf>
    <xf numFmtId="0" fontId="0" fillId="0" borderId="66" xfId="0" applyBorder="1" applyAlignment="1">
      <alignment horizontal="center" wrapText="1"/>
    </xf>
    <xf numFmtId="0" fontId="0" fillId="35" borderId="65" xfId="0" applyFill="1" applyBorder="1" applyAlignment="1">
      <alignment/>
    </xf>
    <xf numFmtId="0" fontId="4" fillId="34" borderId="44" xfId="0" applyFont="1" applyFill="1" applyBorder="1" applyAlignment="1">
      <alignment horizontal="center"/>
    </xf>
    <xf numFmtId="0" fontId="0" fillId="0" borderId="26" xfId="0" applyBorder="1" applyAlignment="1">
      <alignment/>
    </xf>
    <xf numFmtId="0" fontId="4" fillId="35" borderId="44" xfId="0" applyFont="1" applyFill="1" applyBorder="1" applyAlignment="1">
      <alignment horizontal="center"/>
    </xf>
    <xf numFmtId="0" fontId="4" fillId="33" borderId="44"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UMBER PLEASE!2011"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28575</xdr:colOff>
      <xdr:row>24</xdr:row>
      <xdr:rowOff>104775</xdr:rowOff>
    </xdr:to>
    <xdr:sp>
      <xdr:nvSpPr>
        <xdr:cNvPr id="1" name="Text 1"/>
        <xdr:cNvSpPr txBox="1">
          <a:spLocks noChangeArrowheads="1"/>
        </xdr:cNvSpPr>
      </xdr:nvSpPr>
      <xdr:spPr>
        <a:xfrm>
          <a:off x="9525" y="247650"/>
          <a:ext cx="8963025" cy="433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spreadsheet workbook (NUMBER PLEASE!2011.xls) is a tool to be used to quickly find all information available in the Act 2 regulations that apply to a single regulated substance. The information for each regulated substance includes all the medium-specific concentrations (MSCs), all the physical and toxicological properties and whether or not the substance is a constituent of potential ecological concern (CPEC).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spreadsheet to be used is tabbed "NUMBER PLEASE!2011" To use it, simply click on the "NUMBER PLEASE!2011" tab and select a regulated substance by chemical name from the dropdown list in cell A1 (yellow-filled).  After selecting a regulated substance from the dropdown list in cell A1, the CAS number (CASRN) of the selected regulated substance will appear in cell B2 (green-filled). All groundwater MSCs and the basis for each are given in the blue-filled cells (range A4 to C21). All soil MSCs are given in the orange-filled cells (range A23 to C59). Information pertaining to physical and toxicological properties and whether or not the regulated substance is a CPEC is found in range A61 to B76 (white-filled).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an alternative, you may select a regulated substance by CAS number (CASRN) from the dropdown list in cell K1 (yellow-filled), then click the command button "</a:t>
          </a:r>
          <a:r>
            <a:rPr lang="en-US" cap="none" sz="1100" b="1" i="0" u="none" baseline="0">
              <a:solidFill>
                <a:srgbClr val="993300"/>
              </a:solidFill>
              <a:latin typeface="Arial"/>
              <a:ea typeface="Arial"/>
              <a:cs typeface="Arial"/>
            </a:rPr>
            <a:t>Get MSCs based on this CASRN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the user wants to print the substance-specific information, the spreadsheet has been set up to print range A1 to C76.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workbook will be updated as data pertinent to each regulated substance are revised and as new regulated substances are added to the current list. 
</a:t>
          </a:r>
          <a:r>
            <a:rPr lang="en-US" cap="none" sz="1100" b="0" i="0" u="none" baseline="0">
              <a:solidFill>
                <a:srgbClr val="000000"/>
              </a:solidFill>
              <a:latin typeface="Arial"/>
              <a:ea typeface="Arial"/>
              <a:cs typeface="Arial"/>
            </a:rPr>
            <a:t>
</a:t>
          </a:r>
          <a:r>
            <a:rPr lang="en-US" cap="none" sz="1400" b="1" i="1" u="none" baseline="0">
              <a:solidFill>
                <a:srgbClr val="FF0000"/>
              </a:solidFill>
              <a:latin typeface="Arial"/>
              <a:ea typeface="Arial"/>
              <a:cs typeface="Arial"/>
            </a:rPr>
            <a:t>These data are not a substitute for the official data listed in the Appendices of the regulations. As such, if the data are to be used in any official capacity, they should be checked against the official tables to ensure that no errors exist.</a:t>
          </a:r>
          <a:r>
            <a:rPr lang="en-US" cap="none" sz="14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enswebs01\crawler\Documents%20and%20Settings\mtexter\Local%20Settings\Temporary%20Internet%20Files\OLK2\LOOK%20IT%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ow r="4">
          <cell r="A4">
            <v>83329</v>
          </cell>
          <cell r="B4" t="str">
            <v>ACENAPHTHENE</v>
          </cell>
          <cell r="C4">
            <v>2200</v>
          </cell>
          <cell r="D4" t="str">
            <v>GS</v>
          </cell>
          <cell r="E4">
            <v>3500</v>
          </cell>
          <cell r="F4" t="str">
            <v>S</v>
          </cell>
          <cell r="G4">
            <v>3500</v>
          </cell>
          <cell r="H4" t="str">
            <v>S</v>
          </cell>
          <cell r="I4">
            <v>3500</v>
          </cell>
          <cell r="J4" t="str">
            <v>S</v>
          </cell>
          <cell r="K4">
            <v>3500</v>
          </cell>
          <cell r="L4" t="str">
            <v>S</v>
          </cell>
          <cell r="M4">
            <v>3500</v>
          </cell>
          <cell r="N4" t="str">
            <v>S</v>
          </cell>
          <cell r="O4">
            <v>13000</v>
          </cell>
          <cell r="P4" t="str">
            <v>GS</v>
          </cell>
          <cell r="Q4">
            <v>170000</v>
          </cell>
          <cell r="R4" t="str">
            <v>GS</v>
          </cell>
          <cell r="S4">
            <v>190000</v>
          </cell>
          <cell r="T4" t="str">
            <v>C</v>
          </cell>
          <cell r="U4">
            <v>220</v>
          </cell>
          <cell r="V4">
            <v>2700</v>
          </cell>
          <cell r="W4" t="str">
            <v>E</v>
          </cell>
          <cell r="X4">
            <v>350</v>
          </cell>
          <cell r="Y4">
            <v>4300</v>
          </cell>
          <cell r="Z4" t="str">
            <v>E</v>
          </cell>
          <cell r="AA4">
            <v>350</v>
          </cell>
          <cell r="AB4">
            <v>4300</v>
          </cell>
          <cell r="AC4" t="str">
            <v>E</v>
          </cell>
          <cell r="AD4">
            <v>350</v>
          </cell>
          <cell r="AE4">
            <v>4300</v>
          </cell>
          <cell r="AF4" t="str">
            <v>E</v>
          </cell>
          <cell r="AG4">
            <v>350</v>
          </cell>
          <cell r="AH4">
            <v>4300</v>
          </cell>
          <cell r="AI4" t="str">
            <v>E</v>
          </cell>
          <cell r="AJ4">
            <v>350</v>
          </cell>
          <cell r="AK4">
            <v>4300</v>
          </cell>
          <cell r="AL4" t="str">
            <v>E</v>
          </cell>
          <cell r="AM4">
            <v>15</v>
          </cell>
          <cell r="AN4" t="str">
            <v>NA</v>
          </cell>
          <cell r="AO4">
            <v>0.06</v>
          </cell>
          <cell r="AP4" t="str">
            <v>NA</v>
          </cell>
          <cell r="AQ4">
            <v>0.06</v>
          </cell>
          <cell r="AR4" t="str">
            <v>NA</v>
          </cell>
          <cell r="AS4">
            <v>4900</v>
          </cell>
          <cell r="AT4" t="str">
            <v>NO</v>
          </cell>
          <cell r="AU4">
            <v>3.47</v>
          </cell>
          <cell r="AV4" t="str">
            <v>NA</v>
          </cell>
          <cell r="AW4" t="str">
            <v>NA</v>
          </cell>
          <cell r="AX4" t="str">
            <v>NO</v>
          </cell>
          <cell r="AY4">
            <v>279</v>
          </cell>
          <cell r="AZ4">
            <v>1.24</v>
          </cell>
          <cell r="BA4" t="str">
            <v>NA</v>
          </cell>
          <cell r="BB4" t="str">
            <v>YES (PAH)</v>
          </cell>
        </row>
        <row r="5">
          <cell r="A5">
            <v>208968</v>
          </cell>
          <cell r="B5" t="str">
            <v>ACENAPHTHYLENE</v>
          </cell>
          <cell r="C5">
            <v>2200</v>
          </cell>
          <cell r="D5" t="str">
            <v>GS</v>
          </cell>
          <cell r="E5">
            <v>3900</v>
          </cell>
          <cell r="F5" t="str">
            <v>S</v>
          </cell>
          <cell r="G5">
            <v>3900</v>
          </cell>
          <cell r="H5" t="str">
            <v>S</v>
          </cell>
          <cell r="I5">
            <v>3900</v>
          </cell>
          <cell r="J5" t="str">
            <v>S</v>
          </cell>
          <cell r="K5">
            <v>3900</v>
          </cell>
          <cell r="L5" t="str">
            <v>S</v>
          </cell>
          <cell r="M5">
            <v>3900</v>
          </cell>
          <cell r="N5" t="str">
            <v>S</v>
          </cell>
          <cell r="O5">
            <v>13000</v>
          </cell>
          <cell r="P5" t="str">
            <v>GS</v>
          </cell>
          <cell r="Q5">
            <v>170000</v>
          </cell>
          <cell r="R5" t="str">
            <v>GS</v>
          </cell>
          <cell r="S5">
            <v>190000</v>
          </cell>
          <cell r="T5" t="str">
            <v>C</v>
          </cell>
          <cell r="U5">
            <v>220</v>
          </cell>
          <cell r="V5">
            <v>2500</v>
          </cell>
          <cell r="W5" t="str">
            <v>E</v>
          </cell>
          <cell r="X5">
            <v>390</v>
          </cell>
          <cell r="Y5">
            <v>4400</v>
          </cell>
          <cell r="Z5" t="str">
            <v>E</v>
          </cell>
          <cell r="AA5">
            <v>390</v>
          </cell>
          <cell r="AB5">
            <v>4400</v>
          </cell>
          <cell r="AC5" t="str">
            <v>E</v>
          </cell>
          <cell r="AD5">
            <v>390</v>
          </cell>
          <cell r="AE5">
            <v>4400</v>
          </cell>
          <cell r="AF5" t="str">
            <v>E</v>
          </cell>
          <cell r="AG5">
            <v>390</v>
          </cell>
          <cell r="AH5">
            <v>4400</v>
          </cell>
          <cell r="AI5" t="str">
            <v>E</v>
          </cell>
          <cell r="AJ5">
            <v>390</v>
          </cell>
          <cell r="AK5">
            <v>4400</v>
          </cell>
          <cell r="AL5" t="str">
            <v>E</v>
          </cell>
          <cell r="AM5">
            <v>15</v>
          </cell>
          <cell r="AN5" t="str">
            <v>NA</v>
          </cell>
          <cell r="AO5">
            <v>0.06</v>
          </cell>
          <cell r="AP5" t="str">
            <v>NA</v>
          </cell>
          <cell r="AQ5">
            <v>0.06</v>
          </cell>
          <cell r="AR5" t="str">
            <v>NA</v>
          </cell>
          <cell r="AS5">
            <v>4500</v>
          </cell>
          <cell r="AT5" t="str">
            <v>NO</v>
          </cell>
          <cell r="AU5">
            <v>3.93</v>
          </cell>
          <cell r="AV5" t="str">
            <v>NA</v>
          </cell>
          <cell r="AW5" t="str">
            <v>NA</v>
          </cell>
          <cell r="AX5" t="str">
            <v>NO</v>
          </cell>
          <cell r="AY5">
            <v>280</v>
          </cell>
          <cell r="AZ5">
            <v>2.11</v>
          </cell>
          <cell r="BA5" t="str">
            <v>NA</v>
          </cell>
          <cell r="BB5" t="str">
            <v>YES (PAH)</v>
          </cell>
        </row>
        <row r="6">
          <cell r="A6">
            <v>75070</v>
          </cell>
          <cell r="B6" t="str">
            <v>ACETALDEHYDE</v>
          </cell>
          <cell r="C6">
            <v>19</v>
          </cell>
          <cell r="D6" t="str">
            <v>NC</v>
          </cell>
          <cell r="E6">
            <v>57</v>
          </cell>
          <cell r="F6" t="str">
            <v>NS</v>
          </cell>
          <cell r="G6">
            <v>1900</v>
          </cell>
          <cell r="H6" t="str">
            <v>NC</v>
          </cell>
          <cell r="I6">
            <v>5700</v>
          </cell>
          <cell r="J6" t="str">
            <v>NS</v>
          </cell>
          <cell r="K6">
            <v>19</v>
          </cell>
          <cell r="L6" t="str">
            <v>NC</v>
          </cell>
          <cell r="M6">
            <v>57</v>
          </cell>
          <cell r="N6" t="str">
            <v>NS</v>
          </cell>
          <cell r="O6">
            <v>140</v>
          </cell>
          <cell r="P6" t="str">
            <v>NC</v>
          </cell>
          <cell r="Q6">
            <v>520</v>
          </cell>
          <cell r="R6" t="str">
            <v>NS</v>
          </cell>
          <cell r="S6">
            <v>600</v>
          </cell>
          <cell r="T6" t="str">
            <v>NS</v>
          </cell>
          <cell r="U6">
            <v>1.9</v>
          </cell>
          <cell r="V6">
            <v>0.23</v>
          </cell>
          <cell r="W6" t="str">
            <v>E</v>
          </cell>
          <cell r="X6">
            <v>5.7</v>
          </cell>
          <cell r="Y6">
            <v>0.69</v>
          </cell>
          <cell r="Z6" t="str">
            <v>E</v>
          </cell>
          <cell r="AA6">
            <v>190</v>
          </cell>
          <cell r="AB6">
            <v>23</v>
          </cell>
          <cell r="AC6" t="str">
            <v>E</v>
          </cell>
          <cell r="AD6">
            <v>570</v>
          </cell>
          <cell r="AE6">
            <v>69</v>
          </cell>
          <cell r="AF6" t="str">
            <v>E</v>
          </cell>
          <cell r="AG6">
            <v>1.9</v>
          </cell>
          <cell r="AH6">
            <v>0.23</v>
          </cell>
          <cell r="AI6" t="str">
            <v>E</v>
          </cell>
          <cell r="AJ6">
            <v>5.7</v>
          </cell>
          <cell r="AK6">
            <v>0.69</v>
          </cell>
          <cell r="AL6" t="str">
            <v>E</v>
          </cell>
          <cell r="AM6" t="str">
            <v>NA</v>
          </cell>
          <cell r="AN6" t="str">
            <v>NA</v>
          </cell>
          <cell r="AO6">
            <v>0.0022</v>
          </cell>
          <cell r="AP6">
            <v>0.0077</v>
          </cell>
          <cell r="AQ6">
            <v>0.0028</v>
          </cell>
          <cell r="AR6">
            <v>0.0077</v>
          </cell>
          <cell r="AS6">
            <v>4.1</v>
          </cell>
          <cell r="AT6" t="str">
            <v>YES</v>
          </cell>
          <cell r="AU6">
            <v>1000000</v>
          </cell>
          <cell r="AV6">
            <v>13100</v>
          </cell>
          <cell r="AW6">
            <v>15100</v>
          </cell>
          <cell r="AX6" t="str">
            <v>YES</v>
          </cell>
          <cell r="AY6">
            <v>20.4</v>
          </cell>
          <cell r="AZ6" t="str">
            <v>NA</v>
          </cell>
          <cell r="BA6" t="str">
            <v>NA</v>
          </cell>
          <cell r="BB6" t="str">
            <v>NO</v>
          </cell>
        </row>
        <row r="7">
          <cell r="A7">
            <v>67641</v>
          </cell>
          <cell r="B7" t="str">
            <v>ACETONE</v>
          </cell>
          <cell r="C7">
            <v>3700</v>
          </cell>
          <cell r="D7" t="str">
            <v>GS</v>
          </cell>
          <cell r="E7">
            <v>10000</v>
          </cell>
          <cell r="F7" t="str">
            <v>GS</v>
          </cell>
          <cell r="G7">
            <v>370000</v>
          </cell>
          <cell r="H7" t="str">
            <v>GS</v>
          </cell>
          <cell r="I7">
            <v>1000000</v>
          </cell>
          <cell r="J7" t="str">
            <v>GS</v>
          </cell>
          <cell r="K7">
            <v>37000</v>
          </cell>
          <cell r="L7" t="str">
            <v>GS</v>
          </cell>
          <cell r="M7">
            <v>100000</v>
          </cell>
          <cell r="N7" t="str">
            <v>GS</v>
          </cell>
          <cell r="O7">
            <v>10000</v>
          </cell>
          <cell r="P7" t="str">
            <v>C</v>
          </cell>
          <cell r="Q7">
            <v>10000</v>
          </cell>
          <cell r="R7" t="str">
            <v>C</v>
          </cell>
          <cell r="S7">
            <v>10000</v>
          </cell>
          <cell r="T7" t="str">
            <v>C</v>
          </cell>
          <cell r="U7">
            <v>370</v>
          </cell>
          <cell r="V7">
            <v>41</v>
          </cell>
          <cell r="W7" t="str">
            <v>E</v>
          </cell>
          <cell r="X7">
            <v>1000</v>
          </cell>
          <cell r="Y7">
            <v>110</v>
          </cell>
          <cell r="Z7" t="str">
            <v>E</v>
          </cell>
          <cell r="AA7">
            <v>10000</v>
          </cell>
          <cell r="AB7">
            <v>4100</v>
          </cell>
          <cell r="AC7" t="str">
            <v>E</v>
          </cell>
          <cell r="AD7">
            <v>10000</v>
          </cell>
          <cell r="AE7">
            <v>10000</v>
          </cell>
          <cell r="AF7" t="str">
            <v>C</v>
          </cell>
          <cell r="AG7">
            <v>3700</v>
          </cell>
          <cell r="AH7">
            <v>410</v>
          </cell>
          <cell r="AI7" t="str">
            <v>E</v>
          </cell>
          <cell r="AJ7">
            <v>10000</v>
          </cell>
          <cell r="AK7">
            <v>1100</v>
          </cell>
          <cell r="AL7" t="str">
            <v>E</v>
          </cell>
          <cell r="AM7" t="str">
            <v>NA</v>
          </cell>
          <cell r="AN7" t="str">
            <v>NA</v>
          </cell>
          <cell r="AO7">
            <v>0.1</v>
          </cell>
          <cell r="AP7" t="str">
            <v>NA</v>
          </cell>
          <cell r="AQ7">
            <v>8.8571428</v>
          </cell>
          <cell r="AR7" t="str">
            <v>NA</v>
          </cell>
          <cell r="AS7">
            <v>0.31</v>
          </cell>
          <cell r="AT7" t="str">
            <v>YES</v>
          </cell>
          <cell r="AU7">
            <v>1000000</v>
          </cell>
          <cell r="AV7">
            <v>13100</v>
          </cell>
          <cell r="AW7">
            <v>15000</v>
          </cell>
          <cell r="AX7" t="str">
            <v>YES</v>
          </cell>
          <cell r="AY7">
            <v>56.07</v>
          </cell>
          <cell r="AZ7">
            <v>18.07</v>
          </cell>
          <cell r="BA7" t="str">
            <v>NA</v>
          </cell>
          <cell r="BB7" t="str">
            <v>NO</v>
          </cell>
        </row>
        <row r="8">
          <cell r="A8">
            <v>75058</v>
          </cell>
          <cell r="B8" t="str">
            <v>ACETONITRILE</v>
          </cell>
          <cell r="C8">
            <v>58</v>
          </cell>
          <cell r="D8" t="str">
            <v>NS</v>
          </cell>
          <cell r="E8">
            <v>120</v>
          </cell>
          <cell r="F8" t="str">
            <v>NS</v>
          </cell>
          <cell r="G8">
            <v>5800</v>
          </cell>
          <cell r="H8" t="str">
            <v>NS</v>
          </cell>
          <cell r="I8">
            <v>12000</v>
          </cell>
          <cell r="J8" t="str">
            <v>NS</v>
          </cell>
          <cell r="K8">
            <v>580</v>
          </cell>
          <cell r="L8" t="str">
            <v>NS</v>
          </cell>
          <cell r="M8">
            <v>1200</v>
          </cell>
          <cell r="N8" t="str">
            <v>NS</v>
          </cell>
          <cell r="O8">
            <v>400</v>
          </cell>
          <cell r="P8" t="str">
            <v>NS</v>
          </cell>
          <cell r="Q8">
            <v>1100</v>
          </cell>
          <cell r="R8" t="str">
            <v>NS</v>
          </cell>
          <cell r="S8">
            <v>1300</v>
          </cell>
          <cell r="T8" t="str">
            <v>NS</v>
          </cell>
          <cell r="U8">
            <v>5.8</v>
          </cell>
          <cell r="V8">
            <v>0.65</v>
          </cell>
          <cell r="W8" t="str">
            <v>E</v>
          </cell>
          <cell r="X8">
            <v>12</v>
          </cell>
          <cell r="Y8">
            <v>1.3</v>
          </cell>
          <cell r="Z8" t="str">
            <v>E</v>
          </cell>
          <cell r="AA8">
            <v>580</v>
          </cell>
          <cell r="AB8">
            <v>65</v>
          </cell>
          <cell r="AC8" t="str">
            <v>E</v>
          </cell>
          <cell r="AD8">
            <v>1200</v>
          </cell>
          <cell r="AE8">
            <v>130</v>
          </cell>
          <cell r="AF8" t="str">
            <v>E</v>
          </cell>
          <cell r="AG8">
            <v>58</v>
          </cell>
          <cell r="AH8">
            <v>6.5</v>
          </cell>
          <cell r="AI8" t="str">
            <v>E</v>
          </cell>
          <cell r="AJ8">
            <v>120</v>
          </cell>
          <cell r="AK8">
            <v>13</v>
          </cell>
          <cell r="AL8" t="str">
            <v>E</v>
          </cell>
          <cell r="AM8" t="str">
            <v>NA</v>
          </cell>
          <cell r="AN8" t="str">
            <v>NA</v>
          </cell>
          <cell r="AO8">
            <v>0.006</v>
          </cell>
          <cell r="AP8" t="str">
            <v>NA</v>
          </cell>
          <cell r="AQ8">
            <v>0.006</v>
          </cell>
          <cell r="AR8" t="str">
            <v>NA</v>
          </cell>
          <cell r="AS8">
            <v>0.5</v>
          </cell>
          <cell r="AT8" t="str">
            <v>YES</v>
          </cell>
          <cell r="AU8">
            <v>74000</v>
          </cell>
          <cell r="AV8">
            <v>13100</v>
          </cell>
          <cell r="AW8">
            <v>15000</v>
          </cell>
          <cell r="AX8" t="str">
            <v>YES</v>
          </cell>
          <cell r="AY8">
            <v>81.6</v>
          </cell>
          <cell r="AZ8">
            <v>4.5</v>
          </cell>
          <cell r="BA8" t="str">
            <v>NA</v>
          </cell>
          <cell r="BB8" t="str">
            <v>NO</v>
          </cell>
        </row>
        <row r="9">
          <cell r="A9">
            <v>98862</v>
          </cell>
          <cell r="B9" t="str">
            <v>ACETOPHENONE</v>
          </cell>
          <cell r="C9">
            <v>3700</v>
          </cell>
          <cell r="D9" t="str">
            <v>GS</v>
          </cell>
          <cell r="E9">
            <v>10000</v>
          </cell>
          <cell r="F9" t="str">
            <v>GS</v>
          </cell>
          <cell r="G9">
            <v>370000</v>
          </cell>
          <cell r="H9" t="str">
            <v>GS</v>
          </cell>
          <cell r="I9">
            <v>1000000</v>
          </cell>
          <cell r="J9" t="str">
            <v>GS</v>
          </cell>
          <cell r="K9">
            <v>3700</v>
          </cell>
          <cell r="L9" t="str">
            <v>GS</v>
          </cell>
          <cell r="M9">
            <v>10000</v>
          </cell>
          <cell r="N9" t="str">
            <v>GS</v>
          </cell>
          <cell r="O9">
            <v>10000</v>
          </cell>
          <cell r="P9" t="str">
            <v>C</v>
          </cell>
          <cell r="Q9">
            <v>10000</v>
          </cell>
          <cell r="R9" t="str">
            <v>C</v>
          </cell>
          <cell r="S9">
            <v>10000</v>
          </cell>
          <cell r="T9" t="str">
            <v>C</v>
          </cell>
          <cell r="U9">
            <v>370</v>
          </cell>
          <cell r="V9">
            <v>200</v>
          </cell>
          <cell r="W9" t="str">
            <v>E</v>
          </cell>
          <cell r="X9">
            <v>1000</v>
          </cell>
          <cell r="Y9">
            <v>550</v>
          </cell>
          <cell r="Z9" t="str">
            <v>E</v>
          </cell>
          <cell r="AA9">
            <v>10000</v>
          </cell>
          <cell r="AB9">
            <v>10000</v>
          </cell>
          <cell r="AC9" t="str">
            <v>C</v>
          </cell>
          <cell r="AD9">
            <v>1000</v>
          </cell>
          <cell r="AE9">
            <v>10000</v>
          </cell>
          <cell r="AF9" t="str">
            <v>C</v>
          </cell>
          <cell r="AG9">
            <v>370</v>
          </cell>
          <cell r="AH9">
            <v>200</v>
          </cell>
          <cell r="AI9" t="str">
            <v>E</v>
          </cell>
          <cell r="AJ9">
            <v>1000</v>
          </cell>
          <cell r="AK9">
            <v>550</v>
          </cell>
          <cell r="AL9" t="str">
            <v>E</v>
          </cell>
          <cell r="AM9" t="str">
            <v>NA</v>
          </cell>
          <cell r="AN9" t="str">
            <v>NA</v>
          </cell>
          <cell r="AO9">
            <v>0.1</v>
          </cell>
          <cell r="AP9" t="str">
            <v>NA</v>
          </cell>
          <cell r="AQ9">
            <v>0.1</v>
          </cell>
          <cell r="AR9" t="str">
            <v>NA</v>
          </cell>
          <cell r="AS9">
            <v>170</v>
          </cell>
          <cell r="AT9" t="str">
            <v>NO</v>
          </cell>
          <cell r="AU9">
            <v>5500</v>
          </cell>
          <cell r="AV9" t="str">
            <v>NA</v>
          </cell>
          <cell r="AW9" t="str">
            <v>NA</v>
          </cell>
          <cell r="AX9" t="str">
            <v>YES</v>
          </cell>
          <cell r="AY9">
            <v>202.6</v>
          </cell>
          <cell r="AZ9" t="str">
            <v>NA</v>
          </cell>
          <cell r="BA9" t="str">
            <v>NA</v>
          </cell>
          <cell r="BB9" t="str">
            <v>NO</v>
          </cell>
        </row>
        <row r="10">
          <cell r="A10">
            <v>53963</v>
          </cell>
          <cell r="B10" t="str">
            <v>ACETYLAMINOFLUORENE, 2- (2AAF)</v>
          </cell>
          <cell r="C10">
            <v>0.17</v>
          </cell>
          <cell r="D10" t="str">
            <v>GC</v>
          </cell>
          <cell r="E10">
            <v>0.68</v>
          </cell>
          <cell r="F10" t="str">
            <v>GC</v>
          </cell>
          <cell r="G10">
            <v>17</v>
          </cell>
          <cell r="H10" t="str">
            <v>GC</v>
          </cell>
          <cell r="I10">
            <v>68</v>
          </cell>
          <cell r="J10" t="str">
            <v>GC</v>
          </cell>
          <cell r="K10">
            <v>170</v>
          </cell>
          <cell r="L10" t="str">
            <v>GC</v>
          </cell>
          <cell r="M10">
            <v>680</v>
          </cell>
          <cell r="N10" t="str">
            <v>GC</v>
          </cell>
          <cell r="O10">
            <v>4.7</v>
          </cell>
          <cell r="P10" t="str">
            <v>GC</v>
          </cell>
          <cell r="Q10">
            <v>21</v>
          </cell>
          <cell r="R10" t="str">
            <v>GC</v>
          </cell>
          <cell r="S10">
            <v>190000</v>
          </cell>
          <cell r="T10" t="str">
            <v>C</v>
          </cell>
          <cell r="U10">
            <v>0.017</v>
          </cell>
          <cell r="V10">
            <v>0.069</v>
          </cell>
          <cell r="W10" t="str">
            <v>E</v>
          </cell>
          <cell r="X10">
            <v>0.068</v>
          </cell>
          <cell r="Y10">
            <v>0.28</v>
          </cell>
          <cell r="Z10" t="str">
            <v>E</v>
          </cell>
          <cell r="AA10">
            <v>1.7</v>
          </cell>
          <cell r="AB10">
            <v>6.9</v>
          </cell>
          <cell r="AC10" t="str">
            <v>E</v>
          </cell>
          <cell r="AD10">
            <v>6.8</v>
          </cell>
          <cell r="AE10">
            <v>28</v>
          </cell>
          <cell r="AF10" t="str">
            <v>E</v>
          </cell>
          <cell r="AG10">
            <v>17</v>
          </cell>
          <cell r="AH10">
            <v>69</v>
          </cell>
          <cell r="AI10" t="str">
            <v>E</v>
          </cell>
          <cell r="AJ10">
            <v>68</v>
          </cell>
          <cell r="AK10">
            <v>280</v>
          </cell>
          <cell r="AL10" t="str">
            <v>E</v>
          </cell>
          <cell r="AM10">
            <v>20</v>
          </cell>
          <cell r="AN10" t="str">
            <v>NA</v>
          </cell>
          <cell r="AO10" t="str">
            <v>NA</v>
          </cell>
          <cell r="AP10">
            <v>3.8</v>
          </cell>
          <cell r="AQ10" t="str">
            <v>NA</v>
          </cell>
          <cell r="AR10">
            <v>4.55</v>
          </cell>
          <cell r="AS10">
            <v>1600</v>
          </cell>
          <cell r="AT10" t="str">
            <v>NO</v>
          </cell>
          <cell r="AU10">
            <v>5.29</v>
          </cell>
          <cell r="AV10" t="str">
            <v>NA</v>
          </cell>
          <cell r="AW10" t="str">
            <v>NA</v>
          </cell>
          <cell r="AX10" t="str">
            <v>NO</v>
          </cell>
          <cell r="AY10">
            <v>303</v>
          </cell>
          <cell r="AZ10">
            <v>0.69</v>
          </cell>
          <cell r="BA10" t="str">
            <v>NA</v>
          </cell>
          <cell r="BB10" t="str">
            <v>YES (PAH)</v>
          </cell>
        </row>
        <row r="11">
          <cell r="A11">
            <v>107028</v>
          </cell>
          <cell r="B11" t="str">
            <v>ACROLEIN</v>
          </cell>
          <cell r="C11">
            <v>0.055</v>
          </cell>
          <cell r="D11" t="str">
            <v>NS</v>
          </cell>
          <cell r="E11">
            <v>0.12</v>
          </cell>
          <cell r="F11" t="str">
            <v>NS</v>
          </cell>
          <cell r="G11">
            <v>5.5</v>
          </cell>
          <cell r="H11" t="str">
            <v>NS</v>
          </cell>
          <cell r="I11">
            <v>12</v>
          </cell>
          <cell r="J11" t="str">
            <v>NS</v>
          </cell>
          <cell r="K11">
            <v>0.55</v>
          </cell>
          <cell r="L11" t="str">
            <v>NS</v>
          </cell>
          <cell r="M11">
            <v>1.2</v>
          </cell>
          <cell r="N11" t="str">
            <v>NS</v>
          </cell>
          <cell r="O11">
            <v>0.38</v>
          </cell>
          <cell r="P11" t="str">
            <v>NS</v>
          </cell>
          <cell r="Q11">
            <v>1.1</v>
          </cell>
          <cell r="R11" t="str">
            <v>NS</v>
          </cell>
          <cell r="S11">
            <v>1.2</v>
          </cell>
          <cell r="T11" t="str">
            <v>NS</v>
          </cell>
          <cell r="U11">
            <v>0.0055</v>
          </cell>
          <cell r="V11">
            <v>0.00062</v>
          </cell>
          <cell r="W11" t="str">
            <v>E</v>
          </cell>
          <cell r="X11">
            <v>0.012</v>
          </cell>
          <cell r="Y11">
            <v>0.0014</v>
          </cell>
          <cell r="Z11" t="str">
            <v>E</v>
          </cell>
          <cell r="AA11">
            <v>0.55</v>
          </cell>
          <cell r="AB11">
            <v>0.062</v>
          </cell>
          <cell r="AC11" t="str">
            <v>E</v>
          </cell>
          <cell r="AD11">
            <v>1.2</v>
          </cell>
          <cell r="AE11">
            <v>0.14</v>
          </cell>
          <cell r="AF11" t="str">
            <v>E</v>
          </cell>
          <cell r="AG11">
            <v>0.055</v>
          </cell>
          <cell r="AH11">
            <v>0.0062</v>
          </cell>
          <cell r="AI11" t="str">
            <v>E</v>
          </cell>
          <cell r="AJ11">
            <v>0.12</v>
          </cell>
          <cell r="AK11">
            <v>0.014</v>
          </cell>
          <cell r="AL11" t="str">
            <v>E</v>
          </cell>
          <cell r="AM11" t="str">
            <v>NA</v>
          </cell>
          <cell r="AN11" t="str">
            <v>NA</v>
          </cell>
          <cell r="AO11">
            <v>0.02</v>
          </cell>
          <cell r="AP11" t="str">
            <v>NA</v>
          </cell>
          <cell r="AQ11">
            <v>5.71429E-06</v>
          </cell>
          <cell r="AR11" t="str">
            <v>NA</v>
          </cell>
          <cell r="AS11">
            <v>0.56</v>
          </cell>
          <cell r="AT11" t="str">
            <v>YES</v>
          </cell>
          <cell r="AU11">
            <v>212500</v>
          </cell>
          <cell r="AV11">
            <v>13100</v>
          </cell>
          <cell r="AW11">
            <v>15100</v>
          </cell>
          <cell r="AX11" t="str">
            <v>YES</v>
          </cell>
          <cell r="AY11">
            <v>52.69</v>
          </cell>
          <cell r="AZ11">
            <v>4.5</v>
          </cell>
          <cell r="BA11" t="str">
            <v>NA</v>
          </cell>
          <cell r="BB11" t="str">
            <v>NO</v>
          </cell>
        </row>
        <row r="12">
          <cell r="A12">
            <v>79061</v>
          </cell>
          <cell r="B12" t="str">
            <v>ACRYLAMIDE</v>
          </cell>
          <cell r="C12">
            <v>0.033</v>
          </cell>
          <cell r="D12" t="str">
            <v>NC</v>
          </cell>
          <cell r="E12">
            <v>0.14</v>
          </cell>
          <cell r="F12" t="str">
            <v>NC</v>
          </cell>
          <cell r="G12">
            <v>3.3</v>
          </cell>
          <cell r="H12" t="str">
            <v>NC</v>
          </cell>
          <cell r="I12">
            <v>14</v>
          </cell>
          <cell r="J12" t="str">
            <v>NC</v>
          </cell>
          <cell r="K12">
            <v>0.033</v>
          </cell>
          <cell r="L12" t="str">
            <v>NC</v>
          </cell>
          <cell r="M12">
            <v>0.14</v>
          </cell>
          <cell r="N12" t="str">
            <v>NC</v>
          </cell>
          <cell r="O12">
            <v>4</v>
          </cell>
          <cell r="P12" t="str">
            <v>GC</v>
          </cell>
          <cell r="Q12">
            <v>18</v>
          </cell>
          <cell r="R12" t="str">
            <v>GC</v>
          </cell>
          <cell r="S12">
            <v>190000</v>
          </cell>
          <cell r="T12" t="str">
            <v>C</v>
          </cell>
          <cell r="U12">
            <v>0.0033</v>
          </cell>
          <cell r="V12">
            <v>0.00057</v>
          </cell>
          <cell r="W12" t="str">
            <v>E</v>
          </cell>
          <cell r="X12">
            <v>0.014</v>
          </cell>
          <cell r="Y12">
            <v>0.0024</v>
          </cell>
          <cell r="Z12" t="str">
            <v>E</v>
          </cell>
          <cell r="AA12">
            <v>0.33</v>
          </cell>
          <cell r="AB12">
            <v>0.057</v>
          </cell>
          <cell r="AC12" t="str">
            <v>E</v>
          </cell>
          <cell r="AD12">
            <v>1.4</v>
          </cell>
          <cell r="AE12">
            <v>0.24</v>
          </cell>
          <cell r="AF12" t="str">
            <v>E</v>
          </cell>
          <cell r="AG12">
            <v>0.0033</v>
          </cell>
          <cell r="AH12">
            <v>0.00057</v>
          </cell>
          <cell r="AI12" t="str">
            <v>E</v>
          </cell>
          <cell r="AJ12">
            <v>0.014</v>
          </cell>
          <cell r="AK12">
            <v>0.0024</v>
          </cell>
          <cell r="AL12" t="str">
            <v>E</v>
          </cell>
          <cell r="AM12" t="str">
            <v>NA</v>
          </cell>
          <cell r="AN12" t="str">
            <v>NA</v>
          </cell>
          <cell r="AO12">
            <v>0.0002</v>
          </cell>
          <cell r="AP12">
            <v>4.5</v>
          </cell>
          <cell r="AQ12">
            <v>0.0002</v>
          </cell>
          <cell r="AR12">
            <v>4.55</v>
          </cell>
          <cell r="AS12">
            <v>25</v>
          </cell>
          <cell r="AT12" t="str">
            <v>NO</v>
          </cell>
          <cell r="AU12">
            <v>640000</v>
          </cell>
          <cell r="AV12" t="str">
            <v>NA</v>
          </cell>
          <cell r="AW12" t="str">
            <v>NA</v>
          </cell>
          <cell r="AX12" t="str">
            <v>NO</v>
          </cell>
          <cell r="AY12">
            <v>125</v>
          </cell>
          <cell r="AZ12" t="str">
            <v>NA</v>
          </cell>
          <cell r="BA12" t="str">
            <v>NA</v>
          </cell>
          <cell r="BB12" t="str">
            <v>NO</v>
          </cell>
        </row>
        <row r="13">
          <cell r="A13">
            <v>79107</v>
          </cell>
          <cell r="B13" t="str">
            <v>ACRYLIC ACID</v>
          </cell>
          <cell r="C13">
            <v>2.8</v>
          </cell>
          <cell r="D13" t="str">
            <v>NS</v>
          </cell>
          <cell r="E13">
            <v>5.8</v>
          </cell>
          <cell r="F13" t="str">
            <v>NS</v>
          </cell>
          <cell r="G13">
            <v>280</v>
          </cell>
          <cell r="H13" t="str">
            <v>NS</v>
          </cell>
          <cell r="I13">
            <v>580</v>
          </cell>
          <cell r="J13" t="str">
            <v>NS</v>
          </cell>
          <cell r="K13">
            <v>280</v>
          </cell>
          <cell r="L13" t="str">
            <v>NS</v>
          </cell>
          <cell r="M13">
            <v>580</v>
          </cell>
          <cell r="N13" t="str">
            <v>NS</v>
          </cell>
          <cell r="O13">
            <v>19</v>
          </cell>
          <cell r="P13" t="str">
            <v>NS</v>
          </cell>
          <cell r="Q13">
            <v>53</v>
          </cell>
          <cell r="R13" t="str">
            <v>NS</v>
          </cell>
          <cell r="S13">
            <v>60</v>
          </cell>
          <cell r="T13" t="str">
            <v>NS</v>
          </cell>
          <cell r="U13">
            <v>0.28</v>
          </cell>
          <cell r="V13">
            <v>0.051</v>
          </cell>
          <cell r="W13" t="str">
            <v>E</v>
          </cell>
          <cell r="X13">
            <v>0.58</v>
          </cell>
          <cell r="Y13">
            <v>0.11</v>
          </cell>
          <cell r="Z13" t="str">
            <v>E</v>
          </cell>
          <cell r="AA13">
            <v>28</v>
          </cell>
          <cell r="AB13">
            <v>5.1</v>
          </cell>
          <cell r="AC13" t="str">
            <v>E</v>
          </cell>
          <cell r="AD13">
            <v>58</v>
          </cell>
          <cell r="AE13">
            <v>11</v>
          </cell>
          <cell r="AF13" t="str">
            <v>E</v>
          </cell>
          <cell r="AG13">
            <v>28</v>
          </cell>
          <cell r="AH13">
            <v>5.1</v>
          </cell>
          <cell r="AI13" t="str">
            <v>E</v>
          </cell>
          <cell r="AJ13">
            <v>58</v>
          </cell>
          <cell r="AK13">
            <v>11</v>
          </cell>
          <cell r="AL13" t="str">
            <v>E</v>
          </cell>
          <cell r="AM13" t="str">
            <v>NA</v>
          </cell>
          <cell r="AN13" t="str">
            <v>NA</v>
          </cell>
          <cell r="AO13">
            <v>0.5</v>
          </cell>
          <cell r="AP13" t="str">
            <v>NA</v>
          </cell>
          <cell r="AQ13">
            <v>0.0002857</v>
          </cell>
          <cell r="AR13" t="str">
            <v>NA</v>
          </cell>
          <cell r="AS13">
            <v>29</v>
          </cell>
          <cell r="AT13" t="str">
            <v>YES</v>
          </cell>
          <cell r="AU13">
            <v>1000000</v>
          </cell>
          <cell r="AV13">
            <v>13000</v>
          </cell>
          <cell r="AW13">
            <v>14900</v>
          </cell>
          <cell r="AX13" t="str">
            <v>YES</v>
          </cell>
          <cell r="AY13">
            <v>141.2</v>
          </cell>
          <cell r="AZ13">
            <v>1.39</v>
          </cell>
          <cell r="BA13" t="str">
            <v>NA</v>
          </cell>
          <cell r="BB13" t="str">
            <v>NO</v>
          </cell>
        </row>
        <row r="14">
          <cell r="A14">
            <v>107131</v>
          </cell>
          <cell r="B14" t="str">
            <v>ACRYLONITRILE</v>
          </cell>
          <cell r="C14">
            <v>0.63</v>
          </cell>
          <cell r="D14" t="str">
            <v>NC</v>
          </cell>
          <cell r="E14">
            <v>2.7</v>
          </cell>
          <cell r="F14" t="str">
            <v>NC</v>
          </cell>
          <cell r="G14">
            <v>63</v>
          </cell>
          <cell r="H14" t="str">
            <v>NC</v>
          </cell>
          <cell r="I14">
            <v>270</v>
          </cell>
          <cell r="J14" t="str">
            <v>NC</v>
          </cell>
          <cell r="K14">
            <v>63</v>
          </cell>
          <cell r="L14" t="str">
            <v>NC</v>
          </cell>
          <cell r="M14">
            <v>270</v>
          </cell>
          <cell r="N14" t="str">
            <v>NC</v>
          </cell>
          <cell r="O14">
            <v>4.7</v>
          </cell>
          <cell r="P14" t="str">
            <v>NC</v>
          </cell>
          <cell r="Q14">
            <v>24</v>
          </cell>
          <cell r="R14" t="str">
            <v>NC</v>
          </cell>
          <cell r="S14">
            <v>28</v>
          </cell>
          <cell r="T14" t="str">
            <v>NC</v>
          </cell>
          <cell r="U14">
            <v>0.063</v>
          </cell>
          <cell r="V14">
            <v>0.0088</v>
          </cell>
          <cell r="W14" t="str">
            <v>E</v>
          </cell>
          <cell r="X14">
            <v>0.27</v>
          </cell>
          <cell r="Y14">
            <v>0.038</v>
          </cell>
          <cell r="Z14" t="str">
            <v>E</v>
          </cell>
          <cell r="AA14">
            <v>6.3</v>
          </cell>
          <cell r="AB14">
            <v>0.88</v>
          </cell>
          <cell r="AC14" t="str">
            <v>E</v>
          </cell>
          <cell r="AD14">
            <v>27</v>
          </cell>
          <cell r="AE14">
            <v>3.8</v>
          </cell>
          <cell r="AF14" t="str">
            <v>E</v>
          </cell>
          <cell r="AG14">
            <v>6.3</v>
          </cell>
          <cell r="AH14">
            <v>0.88</v>
          </cell>
          <cell r="AI14" t="str">
            <v>E</v>
          </cell>
          <cell r="AJ14">
            <v>27</v>
          </cell>
          <cell r="AK14">
            <v>3.8</v>
          </cell>
          <cell r="AL14" t="str">
            <v>E</v>
          </cell>
          <cell r="AM14" t="str">
            <v>NA</v>
          </cell>
          <cell r="AN14" t="str">
            <v>NA</v>
          </cell>
          <cell r="AO14">
            <v>0.001</v>
          </cell>
          <cell r="AP14">
            <v>0.54</v>
          </cell>
          <cell r="AQ14">
            <v>0.0005714</v>
          </cell>
          <cell r="AR14">
            <v>0.238</v>
          </cell>
          <cell r="AS14">
            <v>11</v>
          </cell>
          <cell r="AT14" t="str">
            <v>YES</v>
          </cell>
          <cell r="AU14">
            <v>74500</v>
          </cell>
          <cell r="AV14">
            <v>13100</v>
          </cell>
          <cell r="AW14">
            <v>15100</v>
          </cell>
          <cell r="AX14" t="str">
            <v>YES</v>
          </cell>
          <cell r="AY14">
            <v>77.3</v>
          </cell>
          <cell r="AZ14">
            <v>5.5</v>
          </cell>
          <cell r="BA14" t="str">
            <v>NA</v>
          </cell>
          <cell r="BB14" t="str">
            <v>NO</v>
          </cell>
        </row>
        <row r="15">
          <cell r="A15">
            <v>15972608</v>
          </cell>
          <cell r="B15" t="str">
            <v>ALACHLOR</v>
          </cell>
          <cell r="C15">
            <v>2</v>
          </cell>
          <cell r="D15" t="str">
            <v>M</v>
          </cell>
          <cell r="E15">
            <v>2</v>
          </cell>
          <cell r="F15" t="str">
            <v>M</v>
          </cell>
          <cell r="G15">
            <v>200</v>
          </cell>
          <cell r="H15" t="str">
            <v>M</v>
          </cell>
          <cell r="I15">
            <v>200</v>
          </cell>
          <cell r="J15" t="str">
            <v>M</v>
          </cell>
          <cell r="K15">
            <v>2</v>
          </cell>
          <cell r="L15" t="str">
            <v>M</v>
          </cell>
          <cell r="M15">
            <v>2</v>
          </cell>
          <cell r="N15" t="str">
            <v>M</v>
          </cell>
          <cell r="O15">
            <v>220</v>
          </cell>
          <cell r="P15" t="str">
            <v>GC</v>
          </cell>
          <cell r="Q15">
            <v>990</v>
          </cell>
          <cell r="R15" t="str">
            <v>GC</v>
          </cell>
          <cell r="S15">
            <v>190000</v>
          </cell>
          <cell r="T15" t="str">
            <v>C</v>
          </cell>
          <cell r="U15">
            <v>0.2</v>
          </cell>
          <cell r="V15">
            <v>0.077</v>
          </cell>
          <cell r="W15" t="str">
            <v>E</v>
          </cell>
          <cell r="X15">
            <v>0.2</v>
          </cell>
          <cell r="Y15">
            <v>0.077</v>
          </cell>
          <cell r="Z15" t="str">
            <v>E</v>
          </cell>
          <cell r="AA15">
            <v>20</v>
          </cell>
          <cell r="AB15">
            <v>7.7</v>
          </cell>
          <cell r="AC15" t="str">
            <v>E</v>
          </cell>
          <cell r="AD15">
            <v>20</v>
          </cell>
          <cell r="AE15">
            <v>7.7</v>
          </cell>
          <cell r="AF15" t="str">
            <v>E</v>
          </cell>
          <cell r="AG15">
            <v>0.2</v>
          </cell>
          <cell r="AH15">
            <v>0.077</v>
          </cell>
          <cell r="AI15" t="str">
            <v>E</v>
          </cell>
          <cell r="AJ15">
            <v>0.2</v>
          </cell>
          <cell r="AK15">
            <v>0.077</v>
          </cell>
          <cell r="AL15" t="str">
            <v>E</v>
          </cell>
          <cell r="AM15" t="str">
            <v>NA</v>
          </cell>
          <cell r="AN15" t="str">
            <v>NA</v>
          </cell>
          <cell r="AO15">
            <v>0.01</v>
          </cell>
          <cell r="AP15">
            <v>0.08</v>
          </cell>
          <cell r="AQ15">
            <v>0.01</v>
          </cell>
          <cell r="AR15">
            <v>0.08</v>
          </cell>
          <cell r="AS15">
            <v>110</v>
          </cell>
          <cell r="AT15" t="str">
            <v>NO</v>
          </cell>
          <cell r="AU15">
            <v>140</v>
          </cell>
          <cell r="AV15" t="str">
            <v>NA</v>
          </cell>
          <cell r="AW15" t="str">
            <v>NA</v>
          </cell>
          <cell r="AX15" t="str">
            <v>NO</v>
          </cell>
          <cell r="AY15">
            <v>100</v>
          </cell>
          <cell r="AZ15" t="str">
            <v>NA</v>
          </cell>
          <cell r="BA15" t="str">
            <v>NA</v>
          </cell>
          <cell r="BB15" t="str">
            <v>NO</v>
          </cell>
        </row>
        <row r="16">
          <cell r="A16">
            <v>116063</v>
          </cell>
          <cell r="B16" t="str">
            <v>ALDICARB</v>
          </cell>
          <cell r="C16">
            <v>7</v>
          </cell>
          <cell r="D16" t="str">
            <v>M</v>
          </cell>
          <cell r="E16">
            <v>7</v>
          </cell>
          <cell r="F16" t="str">
            <v>M</v>
          </cell>
          <cell r="G16">
            <v>700</v>
          </cell>
          <cell r="H16" t="str">
            <v>M</v>
          </cell>
          <cell r="I16">
            <v>700</v>
          </cell>
          <cell r="J16" t="str">
            <v>M</v>
          </cell>
          <cell r="K16">
            <v>7000</v>
          </cell>
          <cell r="L16" t="str">
            <v>M</v>
          </cell>
          <cell r="M16">
            <v>7000</v>
          </cell>
          <cell r="N16" t="str">
            <v>M</v>
          </cell>
          <cell r="O16">
            <v>220</v>
          </cell>
          <cell r="P16" t="str">
            <v>GS</v>
          </cell>
          <cell r="Q16">
            <v>2800</v>
          </cell>
          <cell r="R16" t="str">
            <v>GS</v>
          </cell>
          <cell r="S16">
            <v>190000</v>
          </cell>
          <cell r="T16" t="str">
            <v>C</v>
          </cell>
          <cell r="U16">
            <v>0.7</v>
          </cell>
          <cell r="V16">
            <v>0.12</v>
          </cell>
          <cell r="W16" t="str">
            <v>E</v>
          </cell>
          <cell r="X16">
            <v>0.7</v>
          </cell>
          <cell r="Y16">
            <v>0.12</v>
          </cell>
          <cell r="Z16" t="str">
            <v>E</v>
          </cell>
          <cell r="AA16">
            <v>70</v>
          </cell>
          <cell r="AB16">
            <v>12</v>
          </cell>
          <cell r="AC16" t="str">
            <v>E</v>
          </cell>
          <cell r="AD16">
            <v>70</v>
          </cell>
          <cell r="AE16">
            <v>12</v>
          </cell>
          <cell r="AF16" t="str">
            <v>E</v>
          </cell>
          <cell r="AG16">
            <v>700</v>
          </cell>
          <cell r="AH16">
            <v>120</v>
          </cell>
          <cell r="AI16" t="str">
            <v>E</v>
          </cell>
          <cell r="AJ16">
            <v>700</v>
          </cell>
          <cell r="AK16">
            <v>120</v>
          </cell>
          <cell r="AL16" t="str">
            <v>E</v>
          </cell>
          <cell r="AM16" t="str">
            <v>NA</v>
          </cell>
          <cell r="AN16" t="str">
            <v>NA</v>
          </cell>
          <cell r="AO16">
            <v>0.001</v>
          </cell>
          <cell r="AP16" t="str">
            <v>NA</v>
          </cell>
          <cell r="AQ16">
            <v>0.001</v>
          </cell>
          <cell r="AR16" t="str">
            <v>NA</v>
          </cell>
          <cell r="AS16">
            <v>22</v>
          </cell>
          <cell r="AT16" t="str">
            <v>NO</v>
          </cell>
          <cell r="AU16">
            <v>6000</v>
          </cell>
          <cell r="AV16" t="str">
            <v>NA</v>
          </cell>
          <cell r="AW16" t="str">
            <v>NA</v>
          </cell>
          <cell r="AX16" t="str">
            <v>NO</v>
          </cell>
          <cell r="AY16">
            <v>287</v>
          </cell>
          <cell r="AZ16">
            <v>0.4</v>
          </cell>
          <cell r="BA16" t="str">
            <v>NA</v>
          </cell>
          <cell r="BB16" t="str">
            <v>NO</v>
          </cell>
        </row>
        <row r="17">
          <cell r="A17">
            <v>309002</v>
          </cell>
          <cell r="B17" t="str">
            <v>ALDRIN</v>
          </cell>
          <cell r="C17">
            <v>0.0087</v>
          </cell>
          <cell r="D17" t="str">
            <v>NC</v>
          </cell>
          <cell r="E17">
            <v>0.037</v>
          </cell>
          <cell r="F17" t="str">
            <v>NC</v>
          </cell>
          <cell r="G17">
            <v>0.87</v>
          </cell>
          <cell r="H17" t="str">
            <v>NC</v>
          </cell>
          <cell r="I17">
            <v>3.7</v>
          </cell>
          <cell r="J17" t="str">
            <v>NC</v>
          </cell>
          <cell r="K17">
            <v>0.87</v>
          </cell>
          <cell r="L17" t="str">
            <v>NC</v>
          </cell>
          <cell r="M17">
            <v>3.7</v>
          </cell>
          <cell r="N17" t="str">
            <v>NC</v>
          </cell>
          <cell r="O17">
            <v>1.1</v>
          </cell>
          <cell r="P17" t="str">
            <v>GC</v>
          </cell>
          <cell r="Q17">
            <v>4.7</v>
          </cell>
          <cell r="R17" t="str">
            <v>GC</v>
          </cell>
          <cell r="S17">
            <v>190000</v>
          </cell>
          <cell r="T17" t="str">
            <v>C</v>
          </cell>
          <cell r="U17">
            <v>0.00087</v>
          </cell>
          <cell r="V17">
            <v>0.1</v>
          </cell>
          <cell r="W17" t="str">
            <v>E</v>
          </cell>
          <cell r="X17">
            <v>0.0037</v>
          </cell>
          <cell r="Y17">
            <v>0.44</v>
          </cell>
          <cell r="Z17" t="str">
            <v>E</v>
          </cell>
          <cell r="AA17">
            <v>0.087</v>
          </cell>
          <cell r="AB17">
            <v>10</v>
          </cell>
          <cell r="AC17" t="str">
            <v>E</v>
          </cell>
          <cell r="AD17">
            <v>0.37</v>
          </cell>
          <cell r="AE17">
            <v>44</v>
          </cell>
          <cell r="AF17" t="str">
            <v>E</v>
          </cell>
          <cell r="AG17">
            <v>0.087</v>
          </cell>
          <cell r="AH17">
            <v>10</v>
          </cell>
          <cell r="AI17" t="str">
            <v>E</v>
          </cell>
          <cell r="AJ17">
            <v>0.37</v>
          </cell>
          <cell r="AK17">
            <v>44</v>
          </cell>
          <cell r="AL17" t="str">
            <v>E</v>
          </cell>
          <cell r="AM17">
            <v>10</v>
          </cell>
          <cell r="AN17" t="str">
            <v>NA</v>
          </cell>
          <cell r="AO17">
            <v>3E-05</v>
          </cell>
          <cell r="AP17">
            <v>17</v>
          </cell>
          <cell r="AQ17">
            <v>3E-05</v>
          </cell>
          <cell r="AR17">
            <v>17.15</v>
          </cell>
          <cell r="AS17">
            <v>48000</v>
          </cell>
          <cell r="AT17" t="str">
            <v>NO</v>
          </cell>
          <cell r="AU17">
            <v>0.18</v>
          </cell>
          <cell r="AV17" t="str">
            <v>NA</v>
          </cell>
          <cell r="AW17" t="str">
            <v>NA</v>
          </cell>
          <cell r="AX17" t="str">
            <v>NO</v>
          </cell>
          <cell r="AY17">
            <v>145</v>
          </cell>
          <cell r="AZ17">
            <v>0.22</v>
          </cell>
          <cell r="BA17" t="str">
            <v>NA</v>
          </cell>
          <cell r="BB17" t="str">
            <v>YES </v>
          </cell>
        </row>
        <row r="18">
          <cell r="A18">
            <v>107186</v>
          </cell>
          <cell r="B18" t="str">
            <v>ALLYL ALCOHOL</v>
          </cell>
          <cell r="C18">
            <v>49</v>
          </cell>
          <cell r="D18" t="str">
            <v>NS</v>
          </cell>
          <cell r="E18">
            <v>100</v>
          </cell>
          <cell r="F18" t="str">
            <v>NS</v>
          </cell>
          <cell r="G18">
            <v>4900</v>
          </cell>
          <cell r="H18" t="str">
            <v>NS</v>
          </cell>
          <cell r="I18">
            <v>10000</v>
          </cell>
          <cell r="J18" t="str">
            <v>NS</v>
          </cell>
          <cell r="K18">
            <v>4900</v>
          </cell>
          <cell r="L18" t="str">
            <v>NS</v>
          </cell>
          <cell r="M18">
            <v>10000</v>
          </cell>
          <cell r="N18" t="str">
            <v>NS</v>
          </cell>
          <cell r="O18">
            <v>330</v>
          </cell>
          <cell r="P18" t="str">
            <v>NS</v>
          </cell>
          <cell r="Q18">
            <v>930</v>
          </cell>
          <cell r="R18" t="str">
            <v>NS</v>
          </cell>
          <cell r="S18">
            <v>1100</v>
          </cell>
          <cell r="T18" t="str">
            <v>NS</v>
          </cell>
          <cell r="U18">
            <v>4.9</v>
          </cell>
          <cell r="V18">
            <v>0.58</v>
          </cell>
          <cell r="W18" t="str">
            <v>E</v>
          </cell>
          <cell r="X18">
            <v>10</v>
          </cell>
          <cell r="Y18">
            <v>1.2</v>
          </cell>
          <cell r="Z18" t="str">
            <v>E</v>
          </cell>
          <cell r="AA18">
            <v>490</v>
          </cell>
          <cell r="AB18">
            <v>58</v>
          </cell>
          <cell r="AC18" t="str">
            <v>E</v>
          </cell>
          <cell r="AD18">
            <v>1000</v>
          </cell>
          <cell r="AE18">
            <v>120</v>
          </cell>
          <cell r="AF18" t="str">
            <v>E</v>
          </cell>
          <cell r="AG18">
            <v>490</v>
          </cell>
          <cell r="AH18">
            <v>58</v>
          </cell>
          <cell r="AI18" t="str">
            <v>E</v>
          </cell>
          <cell r="AJ18">
            <v>1000</v>
          </cell>
          <cell r="AK18">
            <v>120</v>
          </cell>
          <cell r="AL18" t="str">
            <v>E</v>
          </cell>
          <cell r="AM18" t="str">
            <v>NA</v>
          </cell>
          <cell r="AN18" t="str">
            <v>NA</v>
          </cell>
          <cell r="AO18">
            <v>0.005</v>
          </cell>
          <cell r="AP18" t="str">
            <v>NA</v>
          </cell>
          <cell r="AQ18">
            <v>0.005</v>
          </cell>
          <cell r="AR18" t="str">
            <v>NA</v>
          </cell>
          <cell r="AS18">
            <v>3.2</v>
          </cell>
          <cell r="AT18" t="str">
            <v>YES</v>
          </cell>
          <cell r="AU18">
            <v>320000</v>
          </cell>
          <cell r="AV18">
            <v>13100</v>
          </cell>
          <cell r="AW18">
            <v>15000</v>
          </cell>
          <cell r="AX18" t="str">
            <v>YES</v>
          </cell>
          <cell r="AY18">
            <v>97</v>
          </cell>
          <cell r="AZ18">
            <v>18.07</v>
          </cell>
          <cell r="BA18" t="str">
            <v>NA</v>
          </cell>
          <cell r="BB18" t="str">
            <v>NO</v>
          </cell>
        </row>
        <row r="19">
          <cell r="A19">
            <v>92671</v>
          </cell>
          <cell r="B19" t="str">
            <v>AMINOBIPHENYL, 4-</v>
          </cell>
          <cell r="C19">
            <v>0.031</v>
          </cell>
          <cell r="D19" t="str">
            <v>GC</v>
          </cell>
          <cell r="E19">
            <v>0.12</v>
          </cell>
          <cell r="F19" t="str">
            <v>GC</v>
          </cell>
          <cell r="G19">
            <v>3.1</v>
          </cell>
          <cell r="H19" t="str">
            <v>GC</v>
          </cell>
          <cell r="I19">
            <v>12</v>
          </cell>
          <cell r="J19" t="str">
            <v>GC</v>
          </cell>
          <cell r="K19">
            <v>31</v>
          </cell>
          <cell r="L19" t="str">
            <v>GC</v>
          </cell>
          <cell r="M19">
            <v>120</v>
          </cell>
          <cell r="N19" t="str">
            <v>GC</v>
          </cell>
          <cell r="O19">
            <v>0.85</v>
          </cell>
          <cell r="P19" t="str">
            <v>GC</v>
          </cell>
          <cell r="Q19">
            <v>3.8</v>
          </cell>
          <cell r="R19" t="str">
            <v>GC</v>
          </cell>
          <cell r="S19">
            <v>190000</v>
          </cell>
          <cell r="T19" t="str">
            <v>C</v>
          </cell>
          <cell r="U19">
            <v>0.0031</v>
          </cell>
          <cell r="V19">
            <v>0.0012</v>
          </cell>
          <cell r="W19" t="str">
            <v>E</v>
          </cell>
          <cell r="X19">
            <v>0.012</v>
          </cell>
          <cell r="Y19">
            <v>0.0045</v>
          </cell>
          <cell r="Z19" t="str">
            <v>E</v>
          </cell>
          <cell r="AA19">
            <v>0.31</v>
          </cell>
          <cell r="AB19">
            <v>0.12</v>
          </cell>
          <cell r="AC19" t="str">
            <v>E</v>
          </cell>
          <cell r="AD19">
            <v>1.2</v>
          </cell>
          <cell r="AE19">
            <v>0.45</v>
          </cell>
          <cell r="AF19" t="str">
            <v>E</v>
          </cell>
          <cell r="AG19">
            <v>3.1</v>
          </cell>
          <cell r="AH19">
            <v>1.2</v>
          </cell>
          <cell r="AI19" t="str">
            <v>E</v>
          </cell>
          <cell r="AJ19">
            <v>12</v>
          </cell>
          <cell r="AK19">
            <v>4.5</v>
          </cell>
          <cell r="AL19" t="str">
            <v>E</v>
          </cell>
          <cell r="AM19" t="str">
            <v>NA</v>
          </cell>
          <cell r="AN19" t="str">
            <v>NA</v>
          </cell>
          <cell r="AO19" t="str">
            <v>NA</v>
          </cell>
          <cell r="AP19">
            <v>21</v>
          </cell>
          <cell r="AQ19" t="str">
            <v>NA</v>
          </cell>
          <cell r="AR19">
            <v>21</v>
          </cell>
          <cell r="AS19">
            <v>110</v>
          </cell>
          <cell r="AT19" t="str">
            <v>NO</v>
          </cell>
          <cell r="AU19">
            <v>311</v>
          </cell>
          <cell r="AV19" t="str">
            <v>NA</v>
          </cell>
          <cell r="AW19" t="str">
            <v>NA</v>
          </cell>
          <cell r="AX19" t="str">
            <v>NO</v>
          </cell>
          <cell r="AY19">
            <v>302</v>
          </cell>
          <cell r="AZ19">
            <v>18.07</v>
          </cell>
          <cell r="BA19" t="str">
            <v>NA</v>
          </cell>
          <cell r="BB19" t="str">
            <v>NO</v>
          </cell>
        </row>
        <row r="20">
          <cell r="A20">
            <v>61825</v>
          </cell>
          <cell r="B20" t="str">
            <v>AMITROLE</v>
          </cell>
          <cell r="C20">
            <v>0.7</v>
          </cell>
          <cell r="D20" t="str">
            <v>GC</v>
          </cell>
          <cell r="E20">
            <v>2.8</v>
          </cell>
          <cell r="F20" t="str">
            <v>GC</v>
          </cell>
          <cell r="G20">
            <v>70</v>
          </cell>
          <cell r="H20" t="str">
            <v>GC</v>
          </cell>
          <cell r="I20">
            <v>280</v>
          </cell>
          <cell r="J20" t="str">
            <v>GC</v>
          </cell>
          <cell r="K20">
            <v>700</v>
          </cell>
          <cell r="L20" t="str">
            <v>GC</v>
          </cell>
          <cell r="M20">
            <v>2800</v>
          </cell>
          <cell r="N20" t="str">
            <v>GC</v>
          </cell>
          <cell r="O20">
            <v>19</v>
          </cell>
          <cell r="P20" t="str">
            <v>GC</v>
          </cell>
          <cell r="Q20">
            <v>84</v>
          </cell>
          <cell r="R20" t="str">
            <v>GC</v>
          </cell>
          <cell r="S20">
            <v>190000</v>
          </cell>
          <cell r="T20" t="str">
            <v>C</v>
          </cell>
          <cell r="U20">
            <v>0.07</v>
          </cell>
          <cell r="V20">
            <v>0.028</v>
          </cell>
          <cell r="W20" t="str">
            <v>E</v>
          </cell>
          <cell r="X20">
            <v>0.28</v>
          </cell>
          <cell r="Y20">
            <v>0.11</v>
          </cell>
          <cell r="Z20" t="str">
            <v>E</v>
          </cell>
          <cell r="AA20">
            <v>7</v>
          </cell>
          <cell r="AB20">
            <v>2.8</v>
          </cell>
          <cell r="AC20" t="str">
            <v>E</v>
          </cell>
          <cell r="AD20">
            <v>28</v>
          </cell>
          <cell r="AE20">
            <v>11</v>
          </cell>
          <cell r="AF20" t="str">
            <v>E</v>
          </cell>
          <cell r="AG20">
            <v>70</v>
          </cell>
          <cell r="AH20">
            <v>28</v>
          </cell>
          <cell r="AI20" t="str">
            <v>E</v>
          </cell>
          <cell r="AJ20">
            <v>280</v>
          </cell>
          <cell r="AK20">
            <v>110</v>
          </cell>
          <cell r="AL20" t="str">
            <v>E</v>
          </cell>
          <cell r="AM20" t="str">
            <v>NA</v>
          </cell>
          <cell r="AN20" t="str">
            <v>NA</v>
          </cell>
          <cell r="AO20" t="str">
            <v>NA</v>
          </cell>
          <cell r="AP20">
            <v>0.94</v>
          </cell>
          <cell r="AQ20" t="str">
            <v>NA</v>
          </cell>
          <cell r="AR20">
            <v>0.945</v>
          </cell>
          <cell r="AS20">
            <v>120</v>
          </cell>
          <cell r="AT20" t="str">
            <v>NO</v>
          </cell>
          <cell r="AU20">
            <v>280000</v>
          </cell>
          <cell r="AV20" t="str">
            <v>NA</v>
          </cell>
          <cell r="AW20" t="str">
            <v>NA</v>
          </cell>
          <cell r="AX20" t="str">
            <v>NO</v>
          </cell>
          <cell r="AY20">
            <v>200</v>
          </cell>
          <cell r="AZ20">
            <v>0.69</v>
          </cell>
          <cell r="BA20" t="str">
            <v>NA</v>
          </cell>
          <cell r="BB20" t="str">
            <v>NO</v>
          </cell>
        </row>
        <row r="21">
          <cell r="A21">
            <v>62533</v>
          </cell>
          <cell r="B21" t="str">
            <v>ANILINE</v>
          </cell>
          <cell r="C21">
            <v>2.8</v>
          </cell>
          <cell r="D21" t="str">
            <v>NS</v>
          </cell>
          <cell r="E21">
            <v>5.8</v>
          </cell>
          <cell r="F21" t="str">
            <v>NS</v>
          </cell>
          <cell r="G21">
            <v>280</v>
          </cell>
          <cell r="H21" t="str">
            <v>NS</v>
          </cell>
          <cell r="I21">
            <v>580</v>
          </cell>
          <cell r="J21" t="str">
            <v>NS</v>
          </cell>
          <cell r="K21">
            <v>2.8</v>
          </cell>
          <cell r="L21" t="str">
            <v>NS</v>
          </cell>
          <cell r="M21">
            <v>5.8</v>
          </cell>
          <cell r="N21" t="str">
            <v>NS</v>
          </cell>
          <cell r="O21">
            <v>19</v>
          </cell>
          <cell r="P21" t="str">
            <v>NS</v>
          </cell>
          <cell r="Q21">
            <v>53</v>
          </cell>
          <cell r="R21" t="str">
            <v>NS</v>
          </cell>
          <cell r="S21">
            <v>60</v>
          </cell>
          <cell r="T21" t="str">
            <v>NS</v>
          </cell>
          <cell r="U21">
            <v>0.28</v>
          </cell>
          <cell r="V21">
            <v>0.16</v>
          </cell>
          <cell r="W21" t="str">
            <v>E</v>
          </cell>
          <cell r="X21">
            <v>0.58</v>
          </cell>
          <cell r="Y21">
            <v>0.34</v>
          </cell>
          <cell r="Z21" t="str">
            <v>E</v>
          </cell>
          <cell r="AA21">
            <v>28</v>
          </cell>
          <cell r="AB21">
            <v>16</v>
          </cell>
          <cell r="AC21" t="str">
            <v>E</v>
          </cell>
          <cell r="AD21">
            <v>58</v>
          </cell>
          <cell r="AE21">
            <v>34</v>
          </cell>
          <cell r="AF21" t="str">
            <v>E</v>
          </cell>
          <cell r="AG21">
            <v>0.28</v>
          </cell>
          <cell r="AH21">
            <v>0.16</v>
          </cell>
          <cell r="AI21" t="str">
            <v>E</v>
          </cell>
          <cell r="AJ21">
            <v>0.58</v>
          </cell>
          <cell r="AK21">
            <v>0.34</v>
          </cell>
          <cell r="AL21" t="str">
            <v>E</v>
          </cell>
          <cell r="AM21" t="str">
            <v>NA</v>
          </cell>
          <cell r="AN21" t="str">
            <v>NA</v>
          </cell>
          <cell r="AO21">
            <v>0.0016</v>
          </cell>
          <cell r="AP21">
            <v>0.0057</v>
          </cell>
          <cell r="AQ21">
            <v>0.0002857</v>
          </cell>
          <cell r="AR21">
            <v>0.0056</v>
          </cell>
          <cell r="AS21">
            <v>190</v>
          </cell>
          <cell r="AT21" t="str">
            <v>YES</v>
          </cell>
          <cell r="AU21">
            <v>36000</v>
          </cell>
          <cell r="AV21">
            <v>13000</v>
          </cell>
          <cell r="AW21">
            <v>14900</v>
          </cell>
          <cell r="AX21" t="str">
            <v>YES</v>
          </cell>
          <cell r="AY21">
            <v>184.4</v>
          </cell>
          <cell r="AZ21" t="str">
            <v>NA</v>
          </cell>
          <cell r="BA21" t="str">
            <v>NA</v>
          </cell>
          <cell r="BB21" t="str">
            <v>NO</v>
          </cell>
        </row>
        <row r="22">
          <cell r="A22">
            <v>120127</v>
          </cell>
          <cell r="B22" t="str">
            <v>ANTHRACENE</v>
          </cell>
          <cell r="C22">
            <v>43</v>
          </cell>
          <cell r="D22" t="str">
            <v>S</v>
          </cell>
          <cell r="E22">
            <v>43</v>
          </cell>
          <cell r="F22" t="str">
            <v>S</v>
          </cell>
          <cell r="G22">
            <v>43</v>
          </cell>
          <cell r="H22" t="str">
            <v>S</v>
          </cell>
          <cell r="I22">
            <v>43</v>
          </cell>
          <cell r="J22" t="str">
            <v>S</v>
          </cell>
          <cell r="K22">
            <v>43</v>
          </cell>
          <cell r="L22" t="str">
            <v>S</v>
          </cell>
          <cell r="M22">
            <v>43</v>
          </cell>
          <cell r="N22" t="str">
            <v>S</v>
          </cell>
          <cell r="O22">
            <v>66000</v>
          </cell>
          <cell r="P22" t="str">
            <v>GS</v>
          </cell>
          <cell r="Q22">
            <v>190000</v>
          </cell>
          <cell r="R22" t="str">
            <v>C</v>
          </cell>
          <cell r="S22">
            <v>190000</v>
          </cell>
          <cell r="T22" t="str">
            <v>C</v>
          </cell>
          <cell r="U22">
            <v>4.3</v>
          </cell>
          <cell r="V22">
            <v>230</v>
          </cell>
          <cell r="W22" t="str">
            <v>E</v>
          </cell>
          <cell r="X22">
            <v>4.3</v>
          </cell>
          <cell r="Y22">
            <v>230</v>
          </cell>
          <cell r="Z22" t="str">
            <v>E</v>
          </cell>
          <cell r="AA22">
            <v>4.3</v>
          </cell>
          <cell r="AB22">
            <v>230</v>
          </cell>
          <cell r="AC22" t="str">
            <v>E</v>
          </cell>
          <cell r="AD22">
            <v>4.3</v>
          </cell>
          <cell r="AE22">
            <v>230</v>
          </cell>
          <cell r="AF22" t="str">
            <v>E</v>
          </cell>
          <cell r="AG22">
            <v>4.3</v>
          </cell>
          <cell r="AH22">
            <v>230</v>
          </cell>
          <cell r="AI22" t="str">
            <v>E</v>
          </cell>
          <cell r="AJ22">
            <v>4.3</v>
          </cell>
          <cell r="AK22">
            <v>230</v>
          </cell>
          <cell r="AL22" t="str">
            <v>E</v>
          </cell>
          <cell r="AM22">
            <v>10</v>
          </cell>
          <cell r="AN22" t="str">
            <v>NA</v>
          </cell>
          <cell r="AO22">
            <v>0.3</v>
          </cell>
          <cell r="AP22" t="str">
            <v>NA</v>
          </cell>
          <cell r="AQ22">
            <v>0.3</v>
          </cell>
          <cell r="AR22" t="str">
            <v>NA</v>
          </cell>
          <cell r="AS22">
            <v>21000</v>
          </cell>
          <cell r="AT22" t="str">
            <v>NO</v>
          </cell>
          <cell r="AU22">
            <v>0.0434</v>
          </cell>
          <cell r="AV22" t="str">
            <v>NA</v>
          </cell>
          <cell r="AW22" t="str">
            <v>NA</v>
          </cell>
          <cell r="AX22" t="str">
            <v>NO</v>
          </cell>
          <cell r="AY22">
            <v>340</v>
          </cell>
          <cell r="AZ22">
            <v>0.28</v>
          </cell>
          <cell r="BA22" t="str">
            <v>NA</v>
          </cell>
          <cell r="BB22" t="str">
            <v>YES (PAH)</v>
          </cell>
        </row>
        <row r="23">
          <cell r="A23">
            <v>1912249</v>
          </cell>
          <cell r="B23" t="str">
            <v>ATRAZINE</v>
          </cell>
          <cell r="C23">
            <v>3</v>
          </cell>
          <cell r="D23" t="str">
            <v>M</v>
          </cell>
          <cell r="E23">
            <v>3</v>
          </cell>
          <cell r="F23" t="str">
            <v>M</v>
          </cell>
          <cell r="G23">
            <v>300</v>
          </cell>
          <cell r="H23" t="str">
            <v>M</v>
          </cell>
          <cell r="I23">
            <v>300</v>
          </cell>
          <cell r="J23" t="str">
            <v>M</v>
          </cell>
          <cell r="K23">
            <v>3</v>
          </cell>
          <cell r="L23" t="str">
            <v>M</v>
          </cell>
          <cell r="M23">
            <v>3</v>
          </cell>
          <cell r="N23" t="str">
            <v>M</v>
          </cell>
          <cell r="O23">
            <v>81</v>
          </cell>
          <cell r="P23" t="str">
            <v>GC</v>
          </cell>
          <cell r="Q23">
            <v>360</v>
          </cell>
          <cell r="R23" t="str">
            <v>GC</v>
          </cell>
          <cell r="S23">
            <v>190000</v>
          </cell>
          <cell r="T23" t="str">
            <v>C</v>
          </cell>
          <cell r="U23">
            <v>0.3</v>
          </cell>
          <cell r="V23">
            <v>0.13</v>
          </cell>
          <cell r="W23" t="str">
            <v>E</v>
          </cell>
          <cell r="X23">
            <v>0.3</v>
          </cell>
          <cell r="Y23">
            <v>0.13</v>
          </cell>
          <cell r="Z23" t="str">
            <v>E</v>
          </cell>
          <cell r="AA23">
            <v>30</v>
          </cell>
          <cell r="AB23">
            <v>13</v>
          </cell>
          <cell r="AC23" t="str">
            <v>E</v>
          </cell>
          <cell r="AD23">
            <v>30</v>
          </cell>
          <cell r="AE23">
            <v>13</v>
          </cell>
          <cell r="AF23" t="str">
            <v>E</v>
          </cell>
          <cell r="AG23">
            <v>0.3</v>
          </cell>
          <cell r="AH23">
            <v>0.13</v>
          </cell>
          <cell r="AI23" t="str">
            <v>E</v>
          </cell>
          <cell r="AJ23">
            <v>0.3</v>
          </cell>
          <cell r="AK23">
            <v>0.13</v>
          </cell>
          <cell r="AL23" t="str">
            <v>E</v>
          </cell>
          <cell r="AM23" t="str">
            <v>NA</v>
          </cell>
          <cell r="AN23" t="str">
            <v>NA</v>
          </cell>
          <cell r="AO23">
            <v>0.035</v>
          </cell>
          <cell r="AP23">
            <v>0.222</v>
          </cell>
          <cell r="AQ23">
            <v>0.035</v>
          </cell>
          <cell r="AR23">
            <v>0.222</v>
          </cell>
          <cell r="AS23">
            <v>130</v>
          </cell>
          <cell r="AT23" t="str">
            <v>NO</v>
          </cell>
          <cell r="AU23">
            <v>70</v>
          </cell>
          <cell r="AV23" t="str">
            <v>NA</v>
          </cell>
          <cell r="AW23" t="str">
            <v>NA</v>
          </cell>
          <cell r="AX23" t="str">
            <v>NO</v>
          </cell>
          <cell r="AY23">
            <v>200</v>
          </cell>
          <cell r="AZ23" t="str">
            <v>NA</v>
          </cell>
          <cell r="BA23" t="str">
            <v>NA</v>
          </cell>
          <cell r="BB23" t="str">
            <v>NO</v>
          </cell>
        </row>
        <row r="24">
          <cell r="A24">
            <v>71432</v>
          </cell>
          <cell r="B24" t="str">
            <v>BENZENE</v>
          </cell>
          <cell r="C24">
            <v>5</v>
          </cell>
          <cell r="D24" t="str">
            <v>M</v>
          </cell>
          <cell r="E24">
            <v>5</v>
          </cell>
          <cell r="F24" t="str">
            <v>M</v>
          </cell>
          <cell r="G24">
            <v>500</v>
          </cell>
          <cell r="H24" t="str">
            <v>M</v>
          </cell>
          <cell r="I24">
            <v>500</v>
          </cell>
          <cell r="J24" t="str">
            <v>M</v>
          </cell>
          <cell r="K24">
            <v>500</v>
          </cell>
          <cell r="L24" t="str">
            <v>M</v>
          </cell>
          <cell r="M24">
            <v>500</v>
          </cell>
          <cell r="N24" t="str">
            <v>M</v>
          </cell>
          <cell r="O24">
            <v>38</v>
          </cell>
          <cell r="P24" t="str">
            <v>NC</v>
          </cell>
          <cell r="Q24">
            <v>200</v>
          </cell>
          <cell r="R24" t="str">
            <v>NC</v>
          </cell>
          <cell r="S24">
            <v>230</v>
          </cell>
          <cell r="T24" t="str">
            <v>NC</v>
          </cell>
          <cell r="U24">
            <v>0.5</v>
          </cell>
          <cell r="V24">
            <v>0.13</v>
          </cell>
          <cell r="W24" t="str">
            <v>E</v>
          </cell>
          <cell r="X24">
            <v>0.5</v>
          </cell>
          <cell r="Y24">
            <v>0.13</v>
          </cell>
          <cell r="Z24" t="str">
            <v>E</v>
          </cell>
          <cell r="AA24">
            <v>50</v>
          </cell>
          <cell r="AB24">
            <v>13</v>
          </cell>
          <cell r="AC24" t="str">
            <v>E</v>
          </cell>
          <cell r="AD24">
            <v>50</v>
          </cell>
          <cell r="AE24">
            <v>13</v>
          </cell>
          <cell r="AF24" t="str">
            <v>E</v>
          </cell>
          <cell r="AG24">
            <v>50</v>
          </cell>
          <cell r="AH24">
            <v>13</v>
          </cell>
          <cell r="AI24" t="str">
            <v>E</v>
          </cell>
          <cell r="AJ24">
            <v>50</v>
          </cell>
          <cell r="AK24">
            <v>13</v>
          </cell>
          <cell r="AL24" t="str">
            <v>E</v>
          </cell>
          <cell r="AM24" t="str">
            <v>NA</v>
          </cell>
          <cell r="AN24" t="str">
            <v>NA</v>
          </cell>
          <cell r="AO24" t="str">
            <v>NA</v>
          </cell>
          <cell r="AP24">
            <v>0.029</v>
          </cell>
          <cell r="AQ24" t="str">
            <v>NA</v>
          </cell>
          <cell r="AR24">
            <v>0.02905</v>
          </cell>
          <cell r="AS24">
            <v>58</v>
          </cell>
          <cell r="AT24" t="str">
            <v>YES</v>
          </cell>
          <cell r="AU24">
            <v>1790</v>
          </cell>
          <cell r="AV24">
            <v>13100</v>
          </cell>
          <cell r="AW24">
            <v>15000</v>
          </cell>
          <cell r="AX24" t="str">
            <v>YES</v>
          </cell>
          <cell r="AY24">
            <v>80.9</v>
          </cell>
          <cell r="AZ24">
            <v>0.35</v>
          </cell>
          <cell r="BA24" t="str">
            <v>NA</v>
          </cell>
          <cell r="BB24" t="str">
            <v>YES</v>
          </cell>
        </row>
        <row r="25">
          <cell r="A25">
            <v>56553</v>
          </cell>
          <cell r="B25" t="str">
            <v>BENZO[A]ANTHRACENE</v>
          </cell>
          <cell r="C25">
            <v>0.9</v>
          </cell>
          <cell r="D25" t="str">
            <v>GC</v>
          </cell>
          <cell r="E25">
            <v>3.6</v>
          </cell>
          <cell r="F25" t="str">
            <v>GC</v>
          </cell>
          <cell r="G25">
            <v>14</v>
          </cell>
          <cell r="H25" t="str">
            <v>S</v>
          </cell>
          <cell r="I25">
            <v>14</v>
          </cell>
          <cell r="J25" t="str">
            <v>S</v>
          </cell>
          <cell r="K25">
            <v>14</v>
          </cell>
          <cell r="L25" t="str">
            <v>S</v>
          </cell>
          <cell r="M25">
            <v>14</v>
          </cell>
          <cell r="N25" t="str">
            <v>S</v>
          </cell>
          <cell r="O25">
            <v>25</v>
          </cell>
          <cell r="P25" t="str">
            <v>GC</v>
          </cell>
          <cell r="Q25">
            <v>110</v>
          </cell>
          <cell r="R25" t="str">
            <v>GC</v>
          </cell>
          <cell r="S25">
            <v>190000</v>
          </cell>
          <cell r="T25" t="str">
            <v>C</v>
          </cell>
          <cell r="U25">
            <v>0.09</v>
          </cell>
          <cell r="V25">
            <v>80</v>
          </cell>
          <cell r="W25" t="str">
            <v>E</v>
          </cell>
          <cell r="X25">
            <v>0.36</v>
          </cell>
          <cell r="Y25">
            <v>320</v>
          </cell>
          <cell r="Z25" t="str">
            <v>E</v>
          </cell>
          <cell r="AA25">
            <v>1.4</v>
          </cell>
          <cell r="AB25">
            <v>1200</v>
          </cell>
          <cell r="AC25" t="str">
            <v>E</v>
          </cell>
          <cell r="AD25">
            <v>1.4</v>
          </cell>
          <cell r="AE25">
            <v>1200</v>
          </cell>
          <cell r="AF25" t="str">
            <v>E</v>
          </cell>
          <cell r="AG25">
            <v>1.4</v>
          </cell>
          <cell r="AH25">
            <v>1200</v>
          </cell>
          <cell r="AI25" t="str">
            <v>E</v>
          </cell>
          <cell r="AJ25">
            <v>1.4</v>
          </cell>
          <cell r="AK25">
            <v>1200</v>
          </cell>
          <cell r="AL25" t="str">
            <v>E</v>
          </cell>
          <cell r="AM25">
            <v>5</v>
          </cell>
          <cell r="AN25" t="str">
            <v>NA</v>
          </cell>
          <cell r="AO25" t="str">
            <v>NA</v>
          </cell>
          <cell r="AP25">
            <v>0.73</v>
          </cell>
          <cell r="AQ25" t="str">
            <v>NA</v>
          </cell>
          <cell r="AR25">
            <v>0.385</v>
          </cell>
          <cell r="AS25">
            <v>350000</v>
          </cell>
          <cell r="AT25" t="str">
            <v>NO</v>
          </cell>
          <cell r="AU25">
            <v>0.014</v>
          </cell>
          <cell r="AV25" t="str">
            <v>NA</v>
          </cell>
          <cell r="AW25" t="str">
            <v>NA</v>
          </cell>
          <cell r="AX25" t="str">
            <v>NO</v>
          </cell>
          <cell r="AY25">
            <v>437.6</v>
          </cell>
          <cell r="AZ25">
            <v>0.19</v>
          </cell>
          <cell r="BA25" t="str">
            <v>NA</v>
          </cell>
          <cell r="BB25" t="str">
            <v>YES (PAH)</v>
          </cell>
        </row>
        <row r="26">
          <cell r="A26">
            <v>50328</v>
          </cell>
          <cell r="B26" t="str">
            <v>BENZO[A]PYRENE</v>
          </cell>
          <cell r="C26">
            <v>0.2</v>
          </cell>
          <cell r="D26" t="str">
            <v>M</v>
          </cell>
          <cell r="E26">
            <v>0.2</v>
          </cell>
          <cell r="F26" t="str">
            <v>M</v>
          </cell>
          <cell r="G26">
            <v>3.8</v>
          </cell>
          <cell r="H26" t="str">
            <v>S</v>
          </cell>
          <cell r="I26">
            <v>3.8</v>
          </cell>
          <cell r="J26" t="str">
            <v>S</v>
          </cell>
          <cell r="K26">
            <v>3.8</v>
          </cell>
          <cell r="L26" t="str">
            <v>S</v>
          </cell>
          <cell r="M26">
            <v>3.8</v>
          </cell>
          <cell r="N26" t="str">
            <v>S</v>
          </cell>
          <cell r="O26">
            <v>2.5</v>
          </cell>
          <cell r="P26" t="str">
            <v>GC</v>
          </cell>
          <cell r="Q26">
            <v>11</v>
          </cell>
          <cell r="R26" t="str">
            <v>GC</v>
          </cell>
          <cell r="S26">
            <v>190000</v>
          </cell>
          <cell r="T26" t="str">
            <v>C</v>
          </cell>
          <cell r="U26">
            <v>0.02</v>
          </cell>
          <cell r="V26">
            <v>46</v>
          </cell>
          <cell r="W26" t="str">
            <v>E</v>
          </cell>
          <cell r="X26">
            <v>0.02</v>
          </cell>
          <cell r="Y26">
            <v>46</v>
          </cell>
          <cell r="Z26" t="str">
            <v>E</v>
          </cell>
          <cell r="AA26">
            <v>0.38</v>
          </cell>
          <cell r="AB26">
            <v>870</v>
          </cell>
          <cell r="AC26" t="str">
            <v>E</v>
          </cell>
          <cell r="AD26">
            <v>0.38</v>
          </cell>
          <cell r="AE26">
            <v>870</v>
          </cell>
          <cell r="AF26" t="str">
            <v>E</v>
          </cell>
          <cell r="AG26">
            <v>0.38</v>
          </cell>
          <cell r="AH26">
            <v>870</v>
          </cell>
          <cell r="AI26" t="str">
            <v>E</v>
          </cell>
          <cell r="AJ26">
            <v>0.38</v>
          </cell>
          <cell r="AK26">
            <v>870</v>
          </cell>
          <cell r="AL26" t="str">
            <v>E</v>
          </cell>
          <cell r="AM26">
            <v>5</v>
          </cell>
          <cell r="AN26" t="str">
            <v>NA</v>
          </cell>
          <cell r="AO26" t="str">
            <v>NA</v>
          </cell>
          <cell r="AP26">
            <v>7.3</v>
          </cell>
          <cell r="AQ26" t="str">
            <v>NA</v>
          </cell>
          <cell r="AR26">
            <v>3.85</v>
          </cell>
          <cell r="AS26">
            <v>910000</v>
          </cell>
          <cell r="AT26" t="str">
            <v>NO</v>
          </cell>
          <cell r="AU26">
            <v>0.0038</v>
          </cell>
          <cell r="AV26" t="str">
            <v>NA</v>
          </cell>
          <cell r="AW26" t="str">
            <v>NA</v>
          </cell>
          <cell r="AX26" t="str">
            <v>NO</v>
          </cell>
          <cell r="AY26">
            <v>495</v>
          </cell>
          <cell r="AZ26">
            <v>0.24</v>
          </cell>
          <cell r="BA26" t="str">
            <v>NA</v>
          </cell>
          <cell r="BB26" t="str">
            <v>YES (PAH)</v>
          </cell>
        </row>
        <row r="27">
          <cell r="A27">
            <v>205992</v>
          </cell>
          <cell r="B27" t="str">
            <v>BENZO[B]FLUORANTHENE</v>
          </cell>
          <cell r="C27">
            <v>0.9</v>
          </cell>
          <cell r="D27" t="str">
            <v>GC</v>
          </cell>
          <cell r="E27">
            <v>1.2</v>
          </cell>
          <cell r="F27" t="str">
            <v>S</v>
          </cell>
          <cell r="G27">
            <v>1.2</v>
          </cell>
          <cell r="H27" t="str">
            <v>S</v>
          </cell>
          <cell r="I27">
            <v>1.2</v>
          </cell>
          <cell r="J27" t="str">
            <v>S</v>
          </cell>
          <cell r="K27">
            <v>1.2</v>
          </cell>
          <cell r="L27" t="str">
            <v>S</v>
          </cell>
          <cell r="M27">
            <v>1.2</v>
          </cell>
          <cell r="N27" t="str">
            <v>S</v>
          </cell>
          <cell r="O27">
            <v>25</v>
          </cell>
          <cell r="P27" t="str">
            <v>GC</v>
          </cell>
          <cell r="Q27">
            <v>110</v>
          </cell>
          <cell r="R27" t="str">
            <v>GC</v>
          </cell>
          <cell r="S27">
            <v>190000</v>
          </cell>
          <cell r="T27" t="str">
            <v>C</v>
          </cell>
          <cell r="U27">
            <v>0.09</v>
          </cell>
          <cell r="V27">
            <v>120</v>
          </cell>
          <cell r="W27" t="str">
            <v>E</v>
          </cell>
          <cell r="X27">
            <v>0.12</v>
          </cell>
          <cell r="Y27">
            <v>160</v>
          </cell>
          <cell r="Z27" t="str">
            <v>E</v>
          </cell>
          <cell r="AA27">
            <v>0.12</v>
          </cell>
          <cell r="AB27">
            <v>160</v>
          </cell>
          <cell r="AC27" t="str">
            <v>E</v>
          </cell>
          <cell r="AD27">
            <v>0.12</v>
          </cell>
          <cell r="AE27">
            <v>160</v>
          </cell>
          <cell r="AF27" t="str">
            <v>E</v>
          </cell>
          <cell r="AG27">
            <v>0.12</v>
          </cell>
          <cell r="AH27">
            <v>160</v>
          </cell>
          <cell r="AI27" t="str">
            <v>E</v>
          </cell>
          <cell r="AJ27">
            <v>0.12</v>
          </cell>
          <cell r="AK27">
            <v>160</v>
          </cell>
          <cell r="AL27" t="str">
            <v>E</v>
          </cell>
          <cell r="AM27">
            <v>5</v>
          </cell>
          <cell r="AN27" t="str">
            <v>NA</v>
          </cell>
          <cell r="AO27" t="str">
            <v>NA</v>
          </cell>
          <cell r="AP27">
            <v>0.73</v>
          </cell>
          <cell r="AQ27" t="str">
            <v>NA</v>
          </cell>
          <cell r="AR27">
            <v>0.385</v>
          </cell>
          <cell r="AS27">
            <v>550000</v>
          </cell>
          <cell r="AT27" t="str">
            <v>NO</v>
          </cell>
          <cell r="AU27">
            <v>0.0012</v>
          </cell>
          <cell r="AV27" t="str">
            <v>NA</v>
          </cell>
          <cell r="AW27" t="str">
            <v>NA</v>
          </cell>
          <cell r="AX27" t="str">
            <v>NO</v>
          </cell>
          <cell r="AY27">
            <v>357</v>
          </cell>
          <cell r="AZ27">
            <v>0.21</v>
          </cell>
          <cell r="BA27" t="str">
            <v>NA</v>
          </cell>
          <cell r="BB27" t="str">
            <v>YES (PAH)</v>
          </cell>
        </row>
        <row r="28">
          <cell r="A28">
            <v>191242</v>
          </cell>
          <cell r="B28" t="str">
            <v>BENZO[GHI]PERYLENE</v>
          </cell>
          <cell r="C28">
            <v>0.26</v>
          </cell>
          <cell r="D28" t="str">
            <v>S</v>
          </cell>
          <cell r="E28">
            <v>0.26</v>
          </cell>
          <cell r="F28" t="str">
            <v>S</v>
          </cell>
          <cell r="G28">
            <v>0.26</v>
          </cell>
          <cell r="H28" t="str">
            <v>S</v>
          </cell>
          <cell r="I28">
            <v>0.26</v>
          </cell>
          <cell r="J28" t="str">
            <v>S</v>
          </cell>
          <cell r="K28">
            <v>0.26</v>
          </cell>
          <cell r="L28" t="str">
            <v>S</v>
          </cell>
          <cell r="M28">
            <v>0.26</v>
          </cell>
          <cell r="N28" t="str">
            <v>S</v>
          </cell>
          <cell r="O28">
            <v>13000</v>
          </cell>
          <cell r="P28" t="str">
            <v>GS</v>
          </cell>
          <cell r="Q28">
            <v>170000</v>
          </cell>
          <cell r="R28" t="str">
            <v>GS</v>
          </cell>
          <cell r="S28">
            <v>190000</v>
          </cell>
          <cell r="T28" t="str">
            <v>C</v>
          </cell>
          <cell r="U28">
            <v>0.026</v>
          </cell>
          <cell r="V28">
            <v>180</v>
          </cell>
          <cell r="W28" t="str">
            <v>E</v>
          </cell>
          <cell r="X28">
            <v>0.026</v>
          </cell>
          <cell r="Y28">
            <v>180</v>
          </cell>
          <cell r="Z28" t="str">
            <v>E</v>
          </cell>
          <cell r="AA28">
            <v>0.026</v>
          </cell>
          <cell r="AB28">
            <v>180</v>
          </cell>
          <cell r="AC28" t="str">
            <v>E</v>
          </cell>
          <cell r="AD28">
            <v>0.026</v>
          </cell>
          <cell r="AE28">
            <v>180</v>
          </cell>
          <cell r="AF28" t="str">
            <v>E</v>
          </cell>
          <cell r="AG28">
            <v>0.026</v>
          </cell>
          <cell r="AH28">
            <v>180</v>
          </cell>
          <cell r="AI28" t="str">
            <v>E</v>
          </cell>
          <cell r="AJ28">
            <v>0.026</v>
          </cell>
          <cell r="AK28">
            <v>180</v>
          </cell>
          <cell r="AL28" t="str">
            <v>E</v>
          </cell>
          <cell r="AM28">
            <v>5</v>
          </cell>
          <cell r="AN28" t="str">
            <v>NA</v>
          </cell>
          <cell r="AO28">
            <v>0.06</v>
          </cell>
          <cell r="AP28" t="str">
            <v>NA</v>
          </cell>
          <cell r="AQ28">
            <v>0.06</v>
          </cell>
          <cell r="AR28" t="str">
            <v>NA</v>
          </cell>
          <cell r="AS28">
            <v>2800000</v>
          </cell>
          <cell r="AT28" t="str">
            <v>NO</v>
          </cell>
          <cell r="AU28">
            <v>0.00026</v>
          </cell>
          <cell r="AV28" t="str">
            <v>NA</v>
          </cell>
          <cell r="AW28" t="str">
            <v>NA</v>
          </cell>
          <cell r="AX28" t="str">
            <v>NO</v>
          </cell>
          <cell r="AY28">
            <v>500</v>
          </cell>
          <cell r="AZ28">
            <v>0.19</v>
          </cell>
          <cell r="BA28" t="str">
            <v>NA</v>
          </cell>
          <cell r="BB28" t="str">
            <v>YES (PAH)</v>
          </cell>
        </row>
        <row r="29">
          <cell r="A29">
            <v>207089</v>
          </cell>
          <cell r="B29" t="str">
            <v>BENZO[K]FLUORANTHENE</v>
          </cell>
          <cell r="C29">
            <v>0.55</v>
          </cell>
          <cell r="D29" t="str">
            <v>S</v>
          </cell>
          <cell r="E29">
            <v>0.55</v>
          </cell>
          <cell r="F29" t="str">
            <v>S</v>
          </cell>
          <cell r="G29">
            <v>0.55</v>
          </cell>
          <cell r="H29" t="str">
            <v>S</v>
          </cell>
          <cell r="I29">
            <v>0.55</v>
          </cell>
          <cell r="J29" t="str">
            <v>S</v>
          </cell>
          <cell r="K29">
            <v>0.55</v>
          </cell>
          <cell r="L29" t="str">
            <v>S</v>
          </cell>
          <cell r="M29">
            <v>0.55</v>
          </cell>
          <cell r="N29" t="str">
            <v>S</v>
          </cell>
          <cell r="O29">
            <v>250</v>
          </cell>
          <cell r="P29" t="str">
            <v>GC</v>
          </cell>
          <cell r="Q29">
            <v>1100</v>
          </cell>
          <cell r="R29" t="str">
            <v>GC</v>
          </cell>
          <cell r="S29">
            <v>190000</v>
          </cell>
          <cell r="T29" t="str">
            <v>C</v>
          </cell>
          <cell r="U29">
            <v>0.055</v>
          </cell>
          <cell r="V29">
            <v>600</v>
          </cell>
          <cell r="W29" t="str">
            <v>E</v>
          </cell>
          <cell r="X29">
            <v>0.055</v>
          </cell>
          <cell r="Y29">
            <v>600</v>
          </cell>
          <cell r="Z29" t="str">
            <v>E</v>
          </cell>
          <cell r="AA29">
            <v>0.055</v>
          </cell>
          <cell r="AB29">
            <v>600</v>
          </cell>
          <cell r="AC29" t="str">
            <v>E</v>
          </cell>
          <cell r="AD29">
            <v>0.055</v>
          </cell>
          <cell r="AE29">
            <v>600</v>
          </cell>
          <cell r="AF29" t="str">
            <v>E</v>
          </cell>
          <cell r="AG29">
            <v>0.055</v>
          </cell>
          <cell r="AH29">
            <v>600</v>
          </cell>
          <cell r="AI29" t="str">
            <v>E</v>
          </cell>
          <cell r="AJ29">
            <v>0.055</v>
          </cell>
          <cell r="AK29">
            <v>600</v>
          </cell>
          <cell r="AL29" t="str">
            <v>E</v>
          </cell>
          <cell r="AM29">
            <v>5</v>
          </cell>
          <cell r="AN29" t="str">
            <v>NA</v>
          </cell>
          <cell r="AO29" t="str">
            <v>NA</v>
          </cell>
          <cell r="AP29">
            <v>0.073</v>
          </cell>
          <cell r="AQ29" t="str">
            <v>NA</v>
          </cell>
          <cell r="AR29">
            <v>0.0385</v>
          </cell>
          <cell r="AS29">
            <v>4400000</v>
          </cell>
          <cell r="AT29" t="str">
            <v>NO</v>
          </cell>
          <cell r="AU29">
            <v>0.00055</v>
          </cell>
          <cell r="AV29" t="str">
            <v>NA</v>
          </cell>
          <cell r="AW29" t="str">
            <v>NA</v>
          </cell>
          <cell r="AX29" t="str">
            <v>NO</v>
          </cell>
          <cell r="AY29">
            <v>480</v>
          </cell>
          <cell r="AZ29">
            <v>0.06</v>
          </cell>
          <cell r="BA29" t="str">
            <v>NA</v>
          </cell>
          <cell r="BB29" t="str">
            <v>YES (PAH)</v>
          </cell>
        </row>
        <row r="30">
          <cell r="A30">
            <v>65850</v>
          </cell>
          <cell r="B30" t="str">
            <v>BENZOIC ACID</v>
          </cell>
          <cell r="C30">
            <v>150000</v>
          </cell>
          <cell r="D30" t="str">
            <v>GS</v>
          </cell>
          <cell r="E30">
            <v>410000</v>
          </cell>
          <cell r="F30" t="str">
            <v>GS</v>
          </cell>
          <cell r="G30">
            <v>3400000</v>
          </cell>
          <cell r="H30" t="str">
            <v>S</v>
          </cell>
          <cell r="I30">
            <v>3400000</v>
          </cell>
          <cell r="J30" t="str">
            <v>S</v>
          </cell>
          <cell r="K30">
            <v>150000</v>
          </cell>
          <cell r="L30" t="str">
            <v>GS</v>
          </cell>
          <cell r="M30">
            <v>410000</v>
          </cell>
          <cell r="N30" t="str">
            <v>GS</v>
          </cell>
          <cell r="O30">
            <v>190000</v>
          </cell>
          <cell r="P30" t="str">
            <v>C</v>
          </cell>
          <cell r="Q30">
            <v>190000</v>
          </cell>
          <cell r="R30" t="str">
            <v>C</v>
          </cell>
          <cell r="S30">
            <v>190000</v>
          </cell>
          <cell r="T30" t="str">
            <v>C</v>
          </cell>
          <cell r="U30">
            <v>15000</v>
          </cell>
          <cell r="V30">
            <v>2900</v>
          </cell>
          <cell r="W30" t="str">
            <v>E</v>
          </cell>
          <cell r="X30">
            <v>41000</v>
          </cell>
          <cell r="Y30">
            <v>7900</v>
          </cell>
          <cell r="Z30" t="str">
            <v>E</v>
          </cell>
          <cell r="AA30">
            <v>190000</v>
          </cell>
          <cell r="AB30">
            <v>65000</v>
          </cell>
          <cell r="AC30" t="str">
            <v>E</v>
          </cell>
          <cell r="AD30">
            <v>190000</v>
          </cell>
          <cell r="AE30">
            <v>65000</v>
          </cell>
          <cell r="AF30" t="str">
            <v>E</v>
          </cell>
          <cell r="AG30">
            <v>15000</v>
          </cell>
          <cell r="AH30">
            <v>2900</v>
          </cell>
          <cell r="AI30" t="str">
            <v>E</v>
          </cell>
          <cell r="AJ30">
            <v>41000</v>
          </cell>
          <cell r="AK30">
            <v>7900</v>
          </cell>
          <cell r="AL30" t="str">
            <v>E</v>
          </cell>
          <cell r="AM30" t="str">
            <v>NA</v>
          </cell>
          <cell r="AN30" t="str">
            <v>NA</v>
          </cell>
          <cell r="AO30">
            <v>4</v>
          </cell>
          <cell r="AP30" t="str">
            <v>NA</v>
          </cell>
          <cell r="AQ30">
            <v>4</v>
          </cell>
          <cell r="AR30" t="str">
            <v>NA</v>
          </cell>
          <cell r="AS30">
            <v>32</v>
          </cell>
          <cell r="AT30" t="str">
            <v>NO</v>
          </cell>
          <cell r="AU30">
            <v>3400</v>
          </cell>
          <cell r="AV30" t="str">
            <v>NA</v>
          </cell>
          <cell r="AW30" t="str">
            <v>NA</v>
          </cell>
          <cell r="AX30" t="str">
            <v>NO</v>
          </cell>
          <cell r="AY30">
            <v>249.2</v>
          </cell>
          <cell r="AZ30" t="str">
            <v>NA</v>
          </cell>
          <cell r="BA30" t="str">
            <v>NA</v>
          </cell>
          <cell r="BB30" t="str">
            <v>NO</v>
          </cell>
        </row>
        <row r="31">
          <cell r="A31">
            <v>100516</v>
          </cell>
          <cell r="B31" t="str">
            <v>BENZYL ALCOHOL</v>
          </cell>
          <cell r="C31">
            <v>11000</v>
          </cell>
          <cell r="D31" t="str">
            <v>GS</v>
          </cell>
          <cell r="E31">
            <v>31000</v>
          </cell>
          <cell r="F31" t="str">
            <v>GS</v>
          </cell>
          <cell r="G31">
            <v>1100000</v>
          </cell>
          <cell r="H31" t="str">
            <v>GS</v>
          </cell>
          <cell r="I31">
            <v>3100000</v>
          </cell>
          <cell r="J31" t="str">
            <v>GS</v>
          </cell>
          <cell r="K31">
            <v>11000</v>
          </cell>
          <cell r="L31" t="str">
            <v>GS</v>
          </cell>
          <cell r="M31">
            <v>31000</v>
          </cell>
          <cell r="N31" t="str">
            <v>GS</v>
          </cell>
          <cell r="O31">
            <v>10000</v>
          </cell>
          <cell r="P31" t="str">
            <v>C</v>
          </cell>
          <cell r="Q31">
            <v>10000</v>
          </cell>
          <cell r="R31" t="str">
            <v>C</v>
          </cell>
          <cell r="S31">
            <v>10000</v>
          </cell>
          <cell r="T31" t="str">
            <v>C</v>
          </cell>
          <cell r="U31">
            <v>1100</v>
          </cell>
          <cell r="V31">
            <v>400</v>
          </cell>
          <cell r="W31" t="str">
            <v>E</v>
          </cell>
          <cell r="X31">
            <v>3100</v>
          </cell>
          <cell r="Y31">
            <v>1100</v>
          </cell>
          <cell r="Z31" t="str">
            <v>E</v>
          </cell>
          <cell r="AA31">
            <v>10000</v>
          </cell>
          <cell r="AB31">
            <v>10000</v>
          </cell>
          <cell r="AC31" t="str">
            <v>C</v>
          </cell>
          <cell r="AD31">
            <v>10000</v>
          </cell>
          <cell r="AE31">
            <v>10000</v>
          </cell>
          <cell r="AF31" t="str">
            <v>C</v>
          </cell>
          <cell r="AG31">
            <v>1100</v>
          </cell>
          <cell r="AH31">
            <v>400</v>
          </cell>
          <cell r="AI31" t="str">
            <v>E</v>
          </cell>
          <cell r="AJ31">
            <v>3100</v>
          </cell>
          <cell r="AK31">
            <v>1100</v>
          </cell>
          <cell r="AL31" t="str">
            <v>E</v>
          </cell>
          <cell r="AM31" t="str">
            <v>NA</v>
          </cell>
          <cell r="AN31" t="str">
            <v>NA</v>
          </cell>
          <cell r="AO31">
            <v>0.3</v>
          </cell>
          <cell r="AP31" t="str">
            <v>NA</v>
          </cell>
          <cell r="AQ31">
            <v>0.3</v>
          </cell>
          <cell r="AR31" t="str">
            <v>NA</v>
          </cell>
          <cell r="AS31">
            <v>100</v>
          </cell>
          <cell r="AT31" t="str">
            <v>NO</v>
          </cell>
          <cell r="AU31">
            <v>42900</v>
          </cell>
          <cell r="AV31" t="str">
            <v>NA</v>
          </cell>
          <cell r="AW31" t="str">
            <v>NA</v>
          </cell>
          <cell r="AX31" t="str">
            <v>YES</v>
          </cell>
          <cell r="AY31">
            <v>205.3</v>
          </cell>
          <cell r="AZ31" t="str">
            <v>NA</v>
          </cell>
          <cell r="BA31" t="str">
            <v>NA</v>
          </cell>
          <cell r="BB31" t="str">
            <v>NO</v>
          </cell>
        </row>
        <row r="32">
          <cell r="A32">
            <v>100447</v>
          </cell>
          <cell r="B32" t="str">
            <v>BENZYL CHLORIDE</v>
          </cell>
          <cell r="C32">
            <v>0.87</v>
          </cell>
          <cell r="D32" t="str">
            <v>NC</v>
          </cell>
          <cell r="E32">
            <v>3.7</v>
          </cell>
          <cell r="F32" t="str">
            <v>NC</v>
          </cell>
          <cell r="G32">
            <v>87</v>
          </cell>
          <cell r="H32" t="str">
            <v>NC</v>
          </cell>
          <cell r="I32">
            <v>370</v>
          </cell>
          <cell r="J32" t="str">
            <v>NC</v>
          </cell>
          <cell r="K32">
            <v>87</v>
          </cell>
          <cell r="L32" t="str">
            <v>NC</v>
          </cell>
          <cell r="M32">
            <v>370</v>
          </cell>
          <cell r="N32" t="str">
            <v>NC</v>
          </cell>
          <cell r="O32">
            <v>6.4</v>
          </cell>
          <cell r="P32" t="str">
            <v>NC</v>
          </cell>
          <cell r="Q32">
            <v>33</v>
          </cell>
          <cell r="R32" t="str">
            <v>NC</v>
          </cell>
          <cell r="S32">
            <v>38</v>
          </cell>
          <cell r="T32" t="str">
            <v>NC</v>
          </cell>
          <cell r="U32">
            <v>0.087</v>
          </cell>
          <cell r="V32">
            <v>0.051</v>
          </cell>
          <cell r="W32" t="str">
            <v>E</v>
          </cell>
          <cell r="X32">
            <v>0.37</v>
          </cell>
          <cell r="Y32">
            <v>0.22</v>
          </cell>
          <cell r="Z32" t="str">
            <v>E</v>
          </cell>
          <cell r="AA32">
            <v>8.7</v>
          </cell>
          <cell r="AB32">
            <v>5.1</v>
          </cell>
          <cell r="AC32" t="str">
            <v>E</v>
          </cell>
          <cell r="AD32">
            <v>37</v>
          </cell>
          <cell r="AE32">
            <v>22</v>
          </cell>
          <cell r="AF32" t="str">
            <v>E</v>
          </cell>
          <cell r="AG32">
            <v>8.7</v>
          </cell>
          <cell r="AH32">
            <v>5.1</v>
          </cell>
          <cell r="AI32" t="str">
            <v>E</v>
          </cell>
          <cell r="AJ32">
            <v>37</v>
          </cell>
          <cell r="AK32">
            <v>22</v>
          </cell>
          <cell r="AL32" t="str">
            <v>E</v>
          </cell>
          <cell r="AM32" t="str">
            <v>NA</v>
          </cell>
          <cell r="AN32" t="str">
            <v>NA</v>
          </cell>
          <cell r="AO32" t="str">
            <v>NA</v>
          </cell>
          <cell r="AP32">
            <v>0.17</v>
          </cell>
          <cell r="AQ32" t="str">
            <v>NA</v>
          </cell>
          <cell r="AR32">
            <v>0.1715</v>
          </cell>
          <cell r="AS32">
            <v>190</v>
          </cell>
          <cell r="AT32" t="str">
            <v>YES</v>
          </cell>
          <cell r="AU32">
            <v>525</v>
          </cell>
          <cell r="AV32">
            <v>13000</v>
          </cell>
          <cell r="AW32">
            <v>15000</v>
          </cell>
          <cell r="AX32" t="str">
            <v>YES</v>
          </cell>
          <cell r="AY32">
            <v>179.4</v>
          </cell>
          <cell r="AZ32">
            <v>20.9</v>
          </cell>
          <cell r="BA32" t="str">
            <v>NA</v>
          </cell>
          <cell r="BB32" t="str">
            <v>NO</v>
          </cell>
        </row>
        <row r="33">
          <cell r="A33">
            <v>319846</v>
          </cell>
          <cell r="B33" t="str">
            <v>BHC, ALPHA-</v>
          </cell>
          <cell r="C33">
            <v>0.1</v>
          </cell>
          <cell r="D33" t="str">
            <v>GC</v>
          </cell>
          <cell r="E33">
            <v>0.41</v>
          </cell>
          <cell r="F33" t="str">
            <v>GC</v>
          </cell>
          <cell r="G33">
            <v>10</v>
          </cell>
          <cell r="H33" t="str">
            <v>GC</v>
          </cell>
          <cell r="I33">
            <v>41</v>
          </cell>
          <cell r="J33" t="str">
            <v>GC</v>
          </cell>
          <cell r="K33">
            <v>100</v>
          </cell>
          <cell r="L33" t="str">
            <v>GC</v>
          </cell>
          <cell r="M33">
            <v>410</v>
          </cell>
          <cell r="N33" t="str">
            <v>GC</v>
          </cell>
          <cell r="O33">
            <v>2.8</v>
          </cell>
          <cell r="P33" t="str">
            <v>GC</v>
          </cell>
          <cell r="Q33">
            <v>13</v>
          </cell>
          <cell r="R33" t="str">
            <v>GC</v>
          </cell>
          <cell r="S33">
            <v>190000</v>
          </cell>
          <cell r="T33" t="str">
            <v>C</v>
          </cell>
          <cell r="U33">
            <v>0.01</v>
          </cell>
          <cell r="V33">
            <v>0.046</v>
          </cell>
          <cell r="W33" t="str">
            <v>E</v>
          </cell>
          <cell r="X33">
            <v>0.041</v>
          </cell>
          <cell r="Y33">
            <v>0.19</v>
          </cell>
          <cell r="Z33" t="str">
            <v>E</v>
          </cell>
          <cell r="AA33">
            <v>1</v>
          </cell>
          <cell r="AB33">
            <v>4.6</v>
          </cell>
          <cell r="AC33" t="str">
            <v>E</v>
          </cell>
          <cell r="AD33">
            <v>4.1</v>
          </cell>
          <cell r="AE33">
            <v>19</v>
          </cell>
          <cell r="AF33" t="str">
            <v>E</v>
          </cell>
          <cell r="AG33">
            <v>10</v>
          </cell>
          <cell r="AH33">
            <v>46</v>
          </cell>
          <cell r="AI33" t="str">
            <v>E</v>
          </cell>
          <cell r="AJ33">
            <v>41</v>
          </cell>
          <cell r="AK33">
            <v>190</v>
          </cell>
          <cell r="AL33" t="str">
            <v>E</v>
          </cell>
          <cell r="AM33">
            <v>20</v>
          </cell>
          <cell r="AN33" t="str">
            <v>NA</v>
          </cell>
          <cell r="AO33">
            <v>0.0003</v>
          </cell>
          <cell r="AP33">
            <v>6.3</v>
          </cell>
          <cell r="AQ33">
            <v>0.0003</v>
          </cell>
          <cell r="AR33">
            <v>6.3</v>
          </cell>
          <cell r="AS33">
            <v>1800</v>
          </cell>
          <cell r="AT33" t="str">
            <v>NO</v>
          </cell>
          <cell r="AU33">
            <v>2</v>
          </cell>
          <cell r="AV33" t="str">
            <v>NA</v>
          </cell>
          <cell r="AW33" t="str">
            <v>NA</v>
          </cell>
          <cell r="AX33" t="str">
            <v>NO</v>
          </cell>
          <cell r="AY33">
            <v>288</v>
          </cell>
          <cell r="AZ33">
            <v>0.94</v>
          </cell>
          <cell r="BA33" t="str">
            <v>NA</v>
          </cell>
          <cell r="BB33" t="str">
            <v>NO</v>
          </cell>
        </row>
        <row r="34">
          <cell r="A34">
            <v>319857</v>
          </cell>
          <cell r="B34" t="str">
            <v>BHC, BETA-</v>
          </cell>
          <cell r="C34">
            <v>0.37</v>
          </cell>
          <cell r="D34" t="str">
            <v>GC</v>
          </cell>
          <cell r="E34">
            <v>1.4</v>
          </cell>
          <cell r="F34" t="str">
            <v>GC</v>
          </cell>
          <cell r="G34">
            <v>37</v>
          </cell>
          <cell r="H34" t="str">
            <v>GC</v>
          </cell>
          <cell r="I34">
            <v>140</v>
          </cell>
          <cell r="J34" t="str">
            <v>GC</v>
          </cell>
          <cell r="K34">
            <v>370</v>
          </cell>
          <cell r="L34" t="str">
            <v>GC</v>
          </cell>
          <cell r="M34">
            <v>1400</v>
          </cell>
          <cell r="N34" t="str">
            <v>GC</v>
          </cell>
          <cell r="O34">
            <v>9.9</v>
          </cell>
          <cell r="P34" t="str">
            <v>GC</v>
          </cell>
          <cell r="Q34">
            <v>44</v>
          </cell>
          <cell r="R34" t="str">
            <v>GC</v>
          </cell>
          <cell r="S34">
            <v>190000</v>
          </cell>
          <cell r="T34" t="str">
            <v>C</v>
          </cell>
          <cell r="U34">
            <v>0.037</v>
          </cell>
          <cell r="V34">
            <v>0.22</v>
          </cell>
          <cell r="W34" t="str">
            <v>E</v>
          </cell>
          <cell r="X34">
            <v>0.14</v>
          </cell>
          <cell r="Y34">
            <v>0.82</v>
          </cell>
          <cell r="Z34" t="str">
            <v>E</v>
          </cell>
          <cell r="AA34">
            <v>3.7</v>
          </cell>
          <cell r="AB34">
            <v>22</v>
          </cell>
          <cell r="AC34" t="str">
            <v>E</v>
          </cell>
          <cell r="AD34">
            <v>14</v>
          </cell>
          <cell r="AE34">
            <v>82</v>
          </cell>
          <cell r="AF34" t="str">
            <v>E</v>
          </cell>
          <cell r="AG34">
            <v>37</v>
          </cell>
          <cell r="AH34">
            <v>220</v>
          </cell>
          <cell r="AI34" t="str">
            <v>E</v>
          </cell>
          <cell r="AJ34">
            <v>140</v>
          </cell>
          <cell r="AK34">
            <v>820</v>
          </cell>
          <cell r="AL34" t="str">
            <v>E</v>
          </cell>
          <cell r="AM34">
            <v>15</v>
          </cell>
          <cell r="AN34" t="str">
            <v>NA</v>
          </cell>
          <cell r="AO34">
            <v>0.0003</v>
          </cell>
          <cell r="AP34">
            <v>1.8</v>
          </cell>
          <cell r="AQ34">
            <v>0.0003</v>
          </cell>
          <cell r="AR34">
            <v>1.855</v>
          </cell>
          <cell r="AS34">
            <v>2300</v>
          </cell>
          <cell r="AT34" t="str">
            <v>NO</v>
          </cell>
          <cell r="AU34">
            <v>5</v>
          </cell>
          <cell r="AV34" t="str">
            <v>NA</v>
          </cell>
          <cell r="AW34" t="str">
            <v>NA</v>
          </cell>
          <cell r="AX34" t="str">
            <v>NO</v>
          </cell>
          <cell r="AY34">
            <v>60</v>
          </cell>
          <cell r="AZ34">
            <v>1.02</v>
          </cell>
          <cell r="BA34" t="str">
            <v>NA</v>
          </cell>
          <cell r="BB34" t="str">
            <v>NO</v>
          </cell>
        </row>
        <row r="35">
          <cell r="A35">
            <v>319868</v>
          </cell>
          <cell r="B35" t="str">
            <v>BHC, DELTA-</v>
          </cell>
          <cell r="C35">
            <v>11</v>
          </cell>
          <cell r="D35" t="str">
            <v>GS</v>
          </cell>
          <cell r="E35">
            <v>31</v>
          </cell>
          <cell r="F35" t="str">
            <v>GS</v>
          </cell>
          <cell r="G35">
            <v>1100</v>
          </cell>
          <cell r="H35" t="str">
            <v>GS</v>
          </cell>
          <cell r="I35">
            <v>3100</v>
          </cell>
          <cell r="J35" t="str">
            <v>GS</v>
          </cell>
          <cell r="K35">
            <v>11000</v>
          </cell>
          <cell r="L35" t="str">
            <v>GS</v>
          </cell>
          <cell r="M35">
            <v>21000</v>
          </cell>
          <cell r="N35" t="str">
            <v>S</v>
          </cell>
          <cell r="O35">
            <v>66</v>
          </cell>
          <cell r="P35" t="str">
            <v>GS</v>
          </cell>
          <cell r="Q35">
            <v>840</v>
          </cell>
          <cell r="R35" t="str">
            <v>GS</v>
          </cell>
          <cell r="S35">
            <v>190000</v>
          </cell>
          <cell r="T35" t="str">
            <v>C</v>
          </cell>
          <cell r="U35">
            <v>1.1</v>
          </cell>
          <cell r="V35">
            <v>5.4</v>
          </cell>
          <cell r="W35" t="str">
            <v>E</v>
          </cell>
          <cell r="X35">
            <v>3.1</v>
          </cell>
          <cell r="Y35">
            <v>15</v>
          </cell>
          <cell r="Z35" t="str">
            <v>E</v>
          </cell>
          <cell r="AA35">
            <v>110</v>
          </cell>
          <cell r="AB35">
            <v>540</v>
          </cell>
          <cell r="AC35" t="str">
            <v>E</v>
          </cell>
          <cell r="AD35">
            <v>310</v>
          </cell>
          <cell r="AE35">
            <v>1500</v>
          </cell>
          <cell r="AF35" t="str">
            <v>E</v>
          </cell>
          <cell r="AG35">
            <v>1100</v>
          </cell>
          <cell r="AH35">
            <v>5400</v>
          </cell>
          <cell r="AI35" t="str">
            <v>E</v>
          </cell>
          <cell r="AJ35">
            <v>2100</v>
          </cell>
          <cell r="AK35">
            <v>10000</v>
          </cell>
          <cell r="AL35" t="str">
            <v>E</v>
          </cell>
          <cell r="AM35">
            <v>20</v>
          </cell>
          <cell r="AN35" t="str">
            <v>NA</v>
          </cell>
          <cell r="AO35">
            <v>0.0003</v>
          </cell>
          <cell r="AP35" t="str">
            <v>NA</v>
          </cell>
          <cell r="AQ35">
            <v>0.0003</v>
          </cell>
          <cell r="AR35" t="str">
            <v>NA</v>
          </cell>
          <cell r="AS35">
            <v>1900</v>
          </cell>
          <cell r="AT35" t="str">
            <v>NO</v>
          </cell>
          <cell r="AU35">
            <v>21.3</v>
          </cell>
          <cell r="AV35" t="str">
            <v>NA</v>
          </cell>
          <cell r="AW35" t="str">
            <v>NA</v>
          </cell>
          <cell r="AX35" t="str">
            <v>NO</v>
          </cell>
          <cell r="AY35">
            <v>60</v>
          </cell>
          <cell r="AZ35">
            <v>1.26</v>
          </cell>
          <cell r="BA35" t="str">
            <v>NA</v>
          </cell>
          <cell r="BB35" t="str">
            <v>NO</v>
          </cell>
        </row>
        <row r="36">
          <cell r="A36">
            <v>58899</v>
          </cell>
          <cell r="B36" t="str">
            <v>BHC, GAMMA (LINDANE)</v>
          </cell>
          <cell r="C36">
            <v>0.2</v>
          </cell>
          <cell r="D36" t="str">
            <v>M</v>
          </cell>
          <cell r="E36">
            <v>0.2</v>
          </cell>
          <cell r="F36" t="str">
            <v>M</v>
          </cell>
          <cell r="G36">
            <v>20</v>
          </cell>
          <cell r="H36" t="str">
            <v>M</v>
          </cell>
          <cell r="I36">
            <v>20</v>
          </cell>
          <cell r="J36" t="str">
            <v>M</v>
          </cell>
          <cell r="K36">
            <v>200</v>
          </cell>
          <cell r="L36" t="str">
            <v>M</v>
          </cell>
          <cell r="M36">
            <v>200</v>
          </cell>
          <cell r="N36" t="str">
            <v>M</v>
          </cell>
          <cell r="O36">
            <v>16</v>
          </cell>
          <cell r="P36" t="str">
            <v>GC</v>
          </cell>
          <cell r="Q36">
            <v>72</v>
          </cell>
          <cell r="R36" t="str">
            <v>GC</v>
          </cell>
          <cell r="S36">
            <v>190000</v>
          </cell>
          <cell r="T36" t="str">
            <v>C</v>
          </cell>
          <cell r="U36">
            <v>0.02</v>
          </cell>
          <cell r="V36">
            <v>0.071</v>
          </cell>
          <cell r="W36" t="str">
            <v>E</v>
          </cell>
          <cell r="X36">
            <v>0.02</v>
          </cell>
          <cell r="Y36">
            <v>0.071</v>
          </cell>
          <cell r="Z36" t="str">
            <v>E</v>
          </cell>
          <cell r="AA36">
            <v>2</v>
          </cell>
          <cell r="AB36">
            <v>7.1</v>
          </cell>
          <cell r="AC36" t="str">
            <v>E</v>
          </cell>
          <cell r="AD36">
            <v>2</v>
          </cell>
          <cell r="AE36">
            <v>7.1</v>
          </cell>
          <cell r="AF36" t="str">
            <v>E</v>
          </cell>
          <cell r="AG36">
            <v>20</v>
          </cell>
          <cell r="AH36">
            <v>71</v>
          </cell>
          <cell r="AI36" t="str">
            <v>E</v>
          </cell>
          <cell r="AJ36">
            <v>20</v>
          </cell>
          <cell r="AK36">
            <v>71</v>
          </cell>
          <cell r="AL36" t="str">
            <v>E</v>
          </cell>
          <cell r="AM36">
            <v>20</v>
          </cell>
          <cell r="AN36" t="str">
            <v>NA</v>
          </cell>
          <cell r="AO36">
            <v>0.0003</v>
          </cell>
          <cell r="AP36">
            <v>1.1</v>
          </cell>
          <cell r="AQ36">
            <v>0.0003</v>
          </cell>
          <cell r="AR36">
            <v>1.085</v>
          </cell>
          <cell r="AS36">
            <v>1400</v>
          </cell>
          <cell r="AT36" t="str">
            <v>NO</v>
          </cell>
          <cell r="AU36">
            <v>7.3</v>
          </cell>
          <cell r="AV36" t="str">
            <v>NA</v>
          </cell>
          <cell r="AW36" t="str">
            <v>NA</v>
          </cell>
          <cell r="AX36" t="str">
            <v>NO</v>
          </cell>
          <cell r="AY36">
            <v>323.4</v>
          </cell>
          <cell r="AZ36">
            <v>1.05</v>
          </cell>
          <cell r="BA36" t="str">
            <v>NA</v>
          </cell>
          <cell r="BB36" t="str">
            <v>YES </v>
          </cell>
        </row>
        <row r="37">
          <cell r="A37">
            <v>39638329</v>
          </cell>
          <cell r="B37" t="str">
            <v>BIS(2-CHLORO-ISOPROPYL)ETHER</v>
          </cell>
          <cell r="C37">
            <v>300</v>
          </cell>
          <cell r="D37" t="str">
            <v>H</v>
          </cell>
          <cell r="E37">
            <v>300</v>
          </cell>
          <cell r="F37" t="str">
            <v>H</v>
          </cell>
          <cell r="G37">
            <v>30000</v>
          </cell>
          <cell r="H37" t="str">
            <v>H</v>
          </cell>
          <cell r="I37">
            <v>30000</v>
          </cell>
          <cell r="J37" t="str">
            <v>H</v>
          </cell>
          <cell r="K37">
            <v>30000</v>
          </cell>
          <cell r="L37" t="str">
            <v>H</v>
          </cell>
          <cell r="M37">
            <v>30000</v>
          </cell>
          <cell r="N37" t="str">
            <v>H</v>
          </cell>
          <cell r="O37">
            <v>2700</v>
          </cell>
          <cell r="P37" t="str">
            <v>NS</v>
          </cell>
          <cell r="Q37">
            <v>7400</v>
          </cell>
          <cell r="R37" t="str">
            <v>NS</v>
          </cell>
          <cell r="S37">
            <v>8500</v>
          </cell>
          <cell r="T37" t="str">
            <v>NS</v>
          </cell>
          <cell r="U37">
            <v>30</v>
          </cell>
          <cell r="V37">
            <v>8</v>
          </cell>
          <cell r="W37" t="str">
            <v>E</v>
          </cell>
          <cell r="X37">
            <v>30</v>
          </cell>
          <cell r="Y37">
            <v>8</v>
          </cell>
          <cell r="Z37" t="str">
            <v>E</v>
          </cell>
          <cell r="AA37">
            <v>3000</v>
          </cell>
          <cell r="AB37">
            <v>800</v>
          </cell>
          <cell r="AC37" t="str">
            <v>E</v>
          </cell>
          <cell r="AD37">
            <v>3000</v>
          </cell>
          <cell r="AE37">
            <v>800</v>
          </cell>
          <cell r="AF37" t="str">
            <v>E</v>
          </cell>
          <cell r="AG37">
            <v>3000</v>
          </cell>
          <cell r="AH37">
            <v>800</v>
          </cell>
          <cell r="AI37" t="str">
            <v>E</v>
          </cell>
          <cell r="AJ37">
            <v>3000</v>
          </cell>
          <cell r="AK37">
            <v>800</v>
          </cell>
          <cell r="AL37" t="str">
            <v>E</v>
          </cell>
          <cell r="AM37" t="str">
            <v>NA</v>
          </cell>
          <cell r="AN37" t="str">
            <v>NA</v>
          </cell>
          <cell r="AO37">
            <v>0.04</v>
          </cell>
          <cell r="AP37" t="str">
            <v>NA</v>
          </cell>
          <cell r="AQ37">
            <v>0.04</v>
          </cell>
          <cell r="AR37" t="str">
            <v>NA</v>
          </cell>
          <cell r="AS37">
            <v>62</v>
          </cell>
          <cell r="AT37" t="str">
            <v>YES</v>
          </cell>
          <cell r="AU37">
            <v>1700</v>
          </cell>
          <cell r="AV37">
            <v>13000</v>
          </cell>
          <cell r="AW37">
            <v>14900</v>
          </cell>
          <cell r="AX37" t="str">
            <v>YES</v>
          </cell>
          <cell r="AY37">
            <v>189</v>
          </cell>
          <cell r="AZ37">
            <v>0.69</v>
          </cell>
          <cell r="BA37" t="str">
            <v>NA</v>
          </cell>
          <cell r="BB37" t="str">
            <v>NO</v>
          </cell>
        </row>
        <row r="38">
          <cell r="A38">
            <v>111444</v>
          </cell>
          <cell r="B38" t="str">
            <v>BIS(2-CHLOROETHYL)ETHER</v>
          </cell>
          <cell r="C38">
            <v>0.13</v>
          </cell>
          <cell r="D38" t="str">
            <v>NC</v>
          </cell>
          <cell r="E38">
            <v>0.55</v>
          </cell>
          <cell r="F38" t="str">
            <v>NC</v>
          </cell>
          <cell r="G38">
            <v>13</v>
          </cell>
          <cell r="H38" t="str">
            <v>NC</v>
          </cell>
          <cell r="I38">
            <v>55</v>
          </cell>
          <cell r="J38" t="str">
            <v>NC</v>
          </cell>
          <cell r="K38">
            <v>13</v>
          </cell>
          <cell r="L38" t="str">
            <v>NC</v>
          </cell>
          <cell r="M38">
            <v>55</v>
          </cell>
          <cell r="N38" t="str">
            <v>NC</v>
          </cell>
          <cell r="O38">
            <v>0.96</v>
          </cell>
          <cell r="P38" t="str">
            <v>NC</v>
          </cell>
          <cell r="Q38">
            <v>5</v>
          </cell>
          <cell r="R38" t="str">
            <v>NC</v>
          </cell>
          <cell r="S38">
            <v>5.7</v>
          </cell>
          <cell r="T38" t="str">
            <v>NC</v>
          </cell>
          <cell r="U38">
            <v>0.013</v>
          </cell>
          <cell r="V38">
            <v>0.0039</v>
          </cell>
          <cell r="W38" t="str">
            <v>E</v>
          </cell>
          <cell r="X38">
            <v>0.055</v>
          </cell>
          <cell r="Y38">
            <v>0.017</v>
          </cell>
          <cell r="Z38" t="str">
            <v>E</v>
          </cell>
          <cell r="AA38">
            <v>1.3</v>
          </cell>
          <cell r="AB38">
            <v>0.39</v>
          </cell>
          <cell r="AC38" t="str">
            <v>E</v>
          </cell>
          <cell r="AD38">
            <v>5.5</v>
          </cell>
          <cell r="AE38">
            <v>1.7</v>
          </cell>
          <cell r="AF38" t="str">
            <v>E</v>
          </cell>
          <cell r="AG38">
            <v>1.3</v>
          </cell>
          <cell r="AH38">
            <v>0.39</v>
          </cell>
          <cell r="AI38" t="str">
            <v>E</v>
          </cell>
          <cell r="AJ38">
            <v>5.5</v>
          </cell>
          <cell r="AK38">
            <v>1.7</v>
          </cell>
          <cell r="AL38" t="str">
            <v>E</v>
          </cell>
          <cell r="AM38" t="str">
            <v>NA</v>
          </cell>
          <cell r="AN38" t="str">
            <v>NA</v>
          </cell>
          <cell r="AO38" t="str">
            <v>NA</v>
          </cell>
          <cell r="AP38">
            <v>1.1</v>
          </cell>
          <cell r="AQ38" t="str">
            <v>NA</v>
          </cell>
          <cell r="AR38">
            <v>1.155</v>
          </cell>
          <cell r="AS38">
            <v>76</v>
          </cell>
          <cell r="AT38" t="str">
            <v>YES</v>
          </cell>
          <cell r="AU38">
            <v>17200</v>
          </cell>
          <cell r="AV38">
            <v>13000</v>
          </cell>
          <cell r="AW38">
            <v>14900</v>
          </cell>
          <cell r="AX38" t="str">
            <v>YES</v>
          </cell>
          <cell r="AY38">
            <v>178.75</v>
          </cell>
          <cell r="AZ38">
            <v>0.69</v>
          </cell>
          <cell r="BA38" t="str">
            <v>NA</v>
          </cell>
          <cell r="BB38" t="str">
            <v>NO</v>
          </cell>
        </row>
        <row r="39">
          <cell r="A39">
            <v>542881</v>
          </cell>
          <cell r="B39" t="str">
            <v>BIS(CHLOROMETHYL)ETHER</v>
          </cell>
          <cell r="C39">
            <v>0.00069</v>
          </cell>
          <cell r="D39" t="str">
            <v>NC</v>
          </cell>
          <cell r="E39">
            <v>0.0029</v>
          </cell>
          <cell r="F39" t="str">
            <v>NC</v>
          </cell>
          <cell r="G39">
            <v>0.069</v>
          </cell>
          <cell r="H39" t="str">
            <v>NC</v>
          </cell>
          <cell r="I39">
            <v>0.29</v>
          </cell>
          <cell r="J39" t="str">
            <v>NC</v>
          </cell>
          <cell r="K39">
            <v>0.069</v>
          </cell>
          <cell r="L39" t="str">
            <v>NC</v>
          </cell>
          <cell r="M39">
            <v>0.29</v>
          </cell>
          <cell r="N39" t="str">
            <v>NC</v>
          </cell>
          <cell r="O39">
            <v>0.0051</v>
          </cell>
          <cell r="P39" t="str">
            <v>NC</v>
          </cell>
          <cell r="Q39">
            <v>0.027</v>
          </cell>
          <cell r="R39" t="str">
            <v>NC</v>
          </cell>
          <cell r="S39">
            <v>0.031</v>
          </cell>
          <cell r="T39" t="str">
            <v>NC</v>
          </cell>
          <cell r="U39">
            <v>6.9E-05</v>
          </cell>
          <cell r="V39">
            <v>1E-05</v>
          </cell>
          <cell r="W39" t="str">
            <v>E</v>
          </cell>
          <cell r="X39">
            <v>0.00029</v>
          </cell>
          <cell r="Y39">
            <v>4.4E-05</v>
          </cell>
          <cell r="Z39" t="str">
            <v>E</v>
          </cell>
          <cell r="AA39">
            <v>0.0069</v>
          </cell>
          <cell r="AB39">
            <v>0.001</v>
          </cell>
          <cell r="AC39" t="str">
            <v>E</v>
          </cell>
          <cell r="AD39">
            <v>0.029</v>
          </cell>
          <cell r="AE39">
            <v>0.0044</v>
          </cell>
          <cell r="AF39" t="str">
            <v>E</v>
          </cell>
          <cell r="AG39">
            <v>0.0069</v>
          </cell>
          <cell r="AH39">
            <v>0.001</v>
          </cell>
          <cell r="AI39" t="str">
            <v>E</v>
          </cell>
          <cell r="AJ39">
            <v>0.029</v>
          </cell>
          <cell r="AK39">
            <v>0.0044</v>
          </cell>
          <cell r="AL39" t="str">
            <v>E</v>
          </cell>
          <cell r="AM39" t="str">
            <v>NA</v>
          </cell>
          <cell r="AN39" t="str">
            <v>NA</v>
          </cell>
          <cell r="AO39" t="str">
            <v>NA</v>
          </cell>
          <cell r="AP39">
            <v>220</v>
          </cell>
          <cell r="AQ39" t="str">
            <v>NA</v>
          </cell>
          <cell r="AR39">
            <v>217</v>
          </cell>
          <cell r="AS39">
            <v>16</v>
          </cell>
          <cell r="AT39" t="str">
            <v>YES</v>
          </cell>
          <cell r="AU39">
            <v>22000</v>
          </cell>
          <cell r="AV39">
            <v>13100</v>
          </cell>
          <cell r="AW39">
            <v>15100</v>
          </cell>
          <cell r="AX39" t="str">
            <v>YES</v>
          </cell>
          <cell r="AY39">
            <v>105</v>
          </cell>
          <cell r="AZ39">
            <v>57270.57</v>
          </cell>
          <cell r="BA39" t="str">
            <v>NA</v>
          </cell>
          <cell r="BB39" t="str">
            <v>NO</v>
          </cell>
        </row>
        <row r="40">
          <cell r="A40">
            <v>117817</v>
          </cell>
          <cell r="B40" t="str">
            <v>BIS[2-ETHYLHEXYL] PHTHALATE</v>
          </cell>
          <cell r="C40">
            <v>6</v>
          </cell>
          <cell r="D40" t="str">
            <v>M</v>
          </cell>
          <cell r="E40">
            <v>6</v>
          </cell>
          <cell r="F40" t="str">
            <v>M</v>
          </cell>
          <cell r="G40">
            <v>340</v>
          </cell>
          <cell r="H40" t="str">
            <v>S</v>
          </cell>
          <cell r="I40">
            <v>340</v>
          </cell>
          <cell r="J40" t="str">
            <v>S</v>
          </cell>
          <cell r="K40">
            <v>340</v>
          </cell>
          <cell r="L40" t="str">
            <v>S</v>
          </cell>
          <cell r="M40">
            <v>340</v>
          </cell>
          <cell r="N40" t="str">
            <v>S</v>
          </cell>
          <cell r="O40">
            <v>1300</v>
          </cell>
          <cell r="P40" t="str">
            <v>GC</v>
          </cell>
          <cell r="Q40">
            <v>5700</v>
          </cell>
          <cell r="R40" t="str">
            <v>GC</v>
          </cell>
          <cell r="S40">
            <v>10000</v>
          </cell>
          <cell r="T40" t="str">
            <v>C</v>
          </cell>
          <cell r="U40">
            <v>0.6</v>
          </cell>
          <cell r="V40">
            <v>130</v>
          </cell>
          <cell r="W40" t="str">
            <v>E</v>
          </cell>
          <cell r="X40">
            <v>0.6</v>
          </cell>
          <cell r="Y40">
            <v>130</v>
          </cell>
          <cell r="Z40" t="str">
            <v>E</v>
          </cell>
          <cell r="AA40">
            <v>34</v>
          </cell>
          <cell r="AB40">
            <v>7400</v>
          </cell>
          <cell r="AC40" t="str">
            <v>E</v>
          </cell>
          <cell r="AD40">
            <v>34</v>
          </cell>
          <cell r="AE40">
            <v>7400</v>
          </cell>
          <cell r="AF40" t="str">
            <v>E</v>
          </cell>
          <cell r="AG40">
            <v>34</v>
          </cell>
          <cell r="AH40">
            <v>7400</v>
          </cell>
          <cell r="AI40" t="str">
            <v>E</v>
          </cell>
          <cell r="AJ40">
            <v>34</v>
          </cell>
          <cell r="AK40">
            <v>7400</v>
          </cell>
          <cell r="AL40" t="str">
            <v>E</v>
          </cell>
          <cell r="AM40">
            <v>10</v>
          </cell>
          <cell r="AN40" t="str">
            <v>NA</v>
          </cell>
          <cell r="AO40">
            <v>0.02</v>
          </cell>
          <cell r="AP40">
            <v>0.014</v>
          </cell>
          <cell r="AQ40">
            <v>0.02</v>
          </cell>
          <cell r="AR40">
            <v>0.0084</v>
          </cell>
          <cell r="AS40">
            <v>87000</v>
          </cell>
          <cell r="AT40" t="str">
            <v>NO</v>
          </cell>
          <cell r="AU40">
            <v>0.34</v>
          </cell>
          <cell r="AV40" t="str">
            <v>NA</v>
          </cell>
          <cell r="AW40" t="str">
            <v>NA</v>
          </cell>
          <cell r="AX40" t="str">
            <v>YES</v>
          </cell>
          <cell r="AY40">
            <v>384</v>
          </cell>
          <cell r="AZ40">
            <v>0.65</v>
          </cell>
          <cell r="BA40" t="str">
            <v>NA</v>
          </cell>
          <cell r="BB40" t="str">
            <v>YES </v>
          </cell>
        </row>
        <row r="41">
          <cell r="A41">
            <v>75274</v>
          </cell>
          <cell r="B41" t="str">
            <v>BROMODICHLOROMETHANE</v>
          </cell>
          <cell r="C41">
            <v>100</v>
          </cell>
          <cell r="D41" t="str">
            <v>M</v>
          </cell>
          <cell r="E41">
            <v>100</v>
          </cell>
          <cell r="F41" t="str">
            <v>M</v>
          </cell>
          <cell r="G41">
            <v>10000</v>
          </cell>
          <cell r="H41" t="str">
            <v>M</v>
          </cell>
          <cell r="I41">
            <v>10000</v>
          </cell>
          <cell r="J41" t="str">
            <v>M</v>
          </cell>
          <cell r="K41">
            <v>100</v>
          </cell>
          <cell r="L41" t="str">
            <v>M</v>
          </cell>
          <cell r="M41">
            <v>100</v>
          </cell>
          <cell r="N41" t="str">
            <v>M</v>
          </cell>
          <cell r="O41">
            <v>8.6</v>
          </cell>
          <cell r="P41" t="str">
            <v>NC</v>
          </cell>
          <cell r="Q41">
            <v>45</v>
          </cell>
          <cell r="R41" t="str">
            <v>NC</v>
          </cell>
          <cell r="S41">
            <v>51</v>
          </cell>
          <cell r="T41" t="str">
            <v>NC</v>
          </cell>
          <cell r="U41">
            <v>10</v>
          </cell>
          <cell r="V41">
            <v>3.4</v>
          </cell>
          <cell r="W41" t="str">
            <v>E</v>
          </cell>
          <cell r="X41">
            <v>10</v>
          </cell>
          <cell r="Y41">
            <v>3.4</v>
          </cell>
          <cell r="Z41" t="str">
            <v>E</v>
          </cell>
          <cell r="AA41">
            <v>1000</v>
          </cell>
          <cell r="AB41">
            <v>340</v>
          </cell>
          <cell r="AC41" t="str">
            <v>E</v>
          </cell>
          <cell r="AD41">
            <v>1000</v>
          </cell>
          <cell r="AE41">
            <v>340</v>
          </cell>
          <cell r="AF41" t="str">
            <v>E</v>
          </cell>
          <cell r="AG41">
            <v>10</v>
          </cell>
          <cell r="AH41">
            <v>3.4</v>
          </cell>
          <cell r="AI41" t="str">
            <v>E</v>
          </cell>
          <cell r="AJ41">
            <v>10</v>
          </cell>
          <cell r="AK41">
            <v>3.4</v>
          </cell>
          <cell r="AL41" t="str">
            <v>E</v>
          </cell>
          <cell r="AM41" t="str">
            <v>NA</v>
          </cell>
          <cell r="AN41" t="str">
            <v>NA</v>
          </cell>
          <cell r="AO41">
            <v>0.02</v>
          </cell>
          <cell r="AP41">
            <v>0.062</v>
          </cell>
          <cell r="AQ41">
            <v>0.02</v>
          </cell>
          <cell r="AR41">
            <v>0.1295</v>
          </cell>
          <cell r="AS41">
            <v>93</v>
          </cell>
          <cell r="AT41" t="str">
            <v>YES</v>
          </cell>
          <cell r="AU41">
            <v>6735</v>
          </cell>
          <cell r="AV41">
            <v>13100</v>
          </cell>
          <cell r="AW41">
            <v>15000</v>
          </cell>
          <cell r="AX41" t="str">
            <v>YES</v>
          </cell>
          <cell r="AY41">
            <v>87</v>
          </cell>
          <cell r="AZ41" t="str">
            <v>NA</v>
          </cell>
          <cell r="BA41" t="str">
            <v>NA</v>
          </cell>
          <cell r="BB41" t="str">
            <v>NO</v>
          </cell>
        </row>
        <row r="42">
          <cell r="A42">
            <v>74839</v>
          </cell>
          <cell r="B42" t="str">
            <v>BROMOMETHANE</v>
          </cell>
          <cell r="C42">
            <v>10</v>
          </cell>
          <cell r="D42" t="str">
            <v>H</v>
          </cell>
          <cell r="E42">
            <v>10</v>
          </cell>
          <cell r="F42" t="str">
            <v>H</v>
          </cell>
          <cell r="G42">
            <v>1000</v>
          </cell>
          <cell r="H42" t="str">
            <v>H</v>
          </cell>
          <cell r="I42">
            <v>1000</v>
          </cell>
          <cell r="J42" t="str">
            <v>H</v>
          </cell>
          <cell r="K42">
            <v>1000</v>
          </cell>
          <cell r="L42" t="str">
            <v>H</v>
          </cell>
          <cell r="M42">
            <v>1000</v>
          </cell>
          <cell r="N42" t="str">
            <v>H</v>
          </cell>
          <cell r="O42">
            <v>95</v>
          </cell>
          <cell r="P42" t="str">
            <v>NS</v>
          </cell>
          <cell r="Q42">
            <v>270</v>
          </cell>
          <cell r="R42" t="str">
            <v>NS</v>
          </cell>
          <cell r="S42">
            <v>300</v>
          </cell>
          <cell r="T42" t="str">
            <v>NS</v>
          </cell>
          <cell r="U42">
            <v>1</v>
          </cell>
          <cell r="V42">
            <v>0.54</v>
          </cell>
          <cell r="W42" t="str">
            <v>E</v>
          </cell>
          <cell r="X42">
            <v>1</v>
          </cell>
          <cell r="Y42">
            <v>0.54</v>
          </cell>
          <cell r="Z42" t="str">
            <v>E</v>
          </cell>
          <cell r="AA42">
            <v>100</v>
          </cell>
          <cell r="AB42">
            <v>54</v>
          </cell>
          <cell r="AC42" t="str">
            <v>E</v>
          </cell>
          <cell r="AD42">
            <v>100</v>
          </cell>
          <cell r="AE42">
            <v>54</v>
          </cell>
          <cell r="AF42" t="str">
            <v>E</v>
          </cell>
          <cell r="AG42">
            <v>100</v>
          </cell>
          <cell r="AH42">
            <v>54</v>
          </cell>
          <cell r="AI42" t="str">
            <v>E</v>
          </cell>
          <cell r="AJ42">
            <v>100</v>
          </cell>
          <cell r="AK42">
            <v>54</v>
          </cell>
          <cell r="AL42" t="str">
            <v>E</v>
          </cell>
          <cell r="AM42" t="str">
            <v>NA</v>
          </cell>
          <cell r="AN42" t="str">
            <v>NA</v>
          </cell>
          <cell r="AO42">
            <v>0.0014</v>
          </cell>
          <cell r="AP42" t="str">
            <v>NA</v>
          </cell>
          <cell r="AQ42">
            <v>0.0014285</v>
          </cell>
          <cell r="AR42" t="str">
            <v>NA</v>
          </cell>
          <cell r="AS42">
            <v>170</v>
          </cell>
          <cell r="AT42" t="str">
            <v>YES</v>
          </cell>
          <cell r="AU42">
            <v>15220</v>
          </cell>
          <cell r="AV42">
            <v>13100</v>
          </cell>
          <cell r="AW42">
            <v>15000</v>
          </cell>
          <cell r="AX42" t="str">
            <v>YES</v>
          </cell>
          <cell r="AY42">
            <v>3.55</v>
          </cell>
          <cell r="AZ42">
            <v>6.66</v>
          </cell>
          <cell r="BA42" t="str">
            <v>NA</v>
          </cell>
          <cell r="BB42" t="str">
            <v>NO</v>
          </cell>
        </row>
        <row r="43">
          <cell r="A43">
            <v>71363</v>
          </cell>
          <cell r="B43" t="str">
            <v>BUTYL ALCOHOL, N-</v>
          </cell>
          <cell r="C43">
            <v>970</v>
          </cell>
          <cell r="D43" t="str">
            <v>NS</v>
          </cell>
          <cell r="E43">
            <v>2000</v>
          </cell>
          <cell r="F43" t="str">
            <v>NS</v>
          </cell>
          <cell r="G43">
            <v>97000</v>
          </cell>
          <cell r="H43" t="str">
            <v>NS</v>
          </cell>
          <cell r="I43">
            <v>200000</v>
          </cell>
          <cell r="J43" t="str">
            <v>NS</v>
          </cell>
          <cell r="K43">
            <v>9700</v>
          </cell>
          <cell r="L43" t="str">
            <v>NS</v>
          </cell>
          <cell r="M43">
            <v>20000</v>
          </cell>
          <cell r="N43" t="str">
            <v>NS</v>
          </cell>
          <cell r="O43">
            <v>6600</v>
          </cell>
          <cell r="P43" t="str">
            <v>NS</v>
          </cell>
          <cell r="Q43">
            <v>10000</v>
          </cell>
          <cell r="R43" t="str">
            <v>C</v>
          </cell>
          <cell r="S43">
            <v>10000</v>
          </cell>
          <cell r="T43" t="str">
            <v>C</v>
          </cell>
          <cell r="U43">
            <v>97</v>
          </cell>
          <cell r="V43">
            <v>12</v>
          </cell>
          <cell r="W43" t="str">
            <v>E</v>
          </cell>
          <cell r="X43">
            <v>200</v>
          </cell>
          <cell r="Y43">
            <v>24</v>
          </cell>
          <cell r="Z43" t="str">
            <v>E</v>
          </cell>
          <cell r="AA43">
            <v>9700</v>
          </cell>
          <cell r="AB43">
            <v>1200</v>
          </cell>
          <cell r="AC43" t="str">
            <v>E</v>
          </cell>
          <cell r="AD43">
            <v>10000</v>
          </cell>
          <cell r="AE43">
            <v>2400</v>
          </cell>
          <cell r="AF43" t="str">
            <v>E</v>
          </cell>
          <cell r="AG43">
            <v>970</v>
          </cell>
          <cell r="AH43">
            <v>120</v>
          </cell>
          <cell r="AI43" t="str">
            <v>E</v>
          </cell>
          <cell r="AJ43">
            <v>2000</v>
          </cell>
          <cell r="AK43">
            <v>240</v>
          </cell>
          <cell r="AL43" t="str">
            <v>E</v>
          </cell>
          <cell r="AM43" t="str">
            <v>NA</v>
          </cell>
          <cell r="AN43" t="str">
            <v>NA</v>
          </cell>
          <cell r="AO43">
            <v>0.1</v>
          </cell>
          <cell r="AP43" t="str">
            <v>NA</v>
          </cell>
          <cell r="AQ43">
            <v>0.1</v>
          </cell>
          <cell r="AR43" t="str">
            <v>NA</v>
          </cell>
          <cell r="AS43">
            <v>3.2</v>
          </cell>
          <cell r="AT43" t="str">
            <v>YES</v>
          </cell>
          <cell r="AU43">
            <v>63200</v>
          </cell>
          <cell r="AV43">
            <v>13000</v>
          </cell>
          <cell r="AW43">
            <v>14900</v>
          </cell>
          <cell r="AX43" t="str">
            <v>YES</v>
          </cell>
          <cell r="AY43">
            <v>117.73</v>
          </cell>
          <cell r="AZ43">
            <v>4.68</v>
          </cell>
          <cell r="BA43" t="str">
            <v>NA</v>
          </cell>
          <cell r="BB43" t="str">
            <v>NO</v>
          </cell>
        </row>
        <row r="44">
          <cell r="A44">
            <v>84742</v>
          </cell>
          <cell r="B44" t="str">
            <v>BUTYL PHTHALATE, DI-N-</v>
          </cell>
          <cell r="C44">
            <v>3700</v>
          </cell>
          <cell r="D44" t="str">
            <v>GS</v>
          </cell>
          <cell r="E44">
            <v>10000</v>
          </cell>
          <cell r="F44" t="str">
            <v>GS</v>
          </cell>
          <cell r="G44">
            <v>13000</v>
          </cell>
          <cell r="H44" t="str">
            <v>S</v>
          </cell>
          <cell r="I44">
            <v>13000</v>
          </cell>
          <cell r="J44" t="str">
            <v>S</v>
          </cell>
          <cell r="K44">
            <v>13000</v>
          </cell>
          <cell r="L44" t="str">
            <v>S</v>
          </cell>
          <cell r="M44">
            <v>13000</v>
          </cell>
          <cell r="N44" t="str">
            <v>S</v>
          </cell>
          <cell r="O44">
            <v>10000</v>
          </cell>
          <cell r="P44" t="str">
            <v>C</v>
          </cell>
          <cell r="Q44">
            <v>10000</v>
          </cell>
          <cell r="R44" t="str">
            <v>C</v>
          </cell>
          <cell r="S44">
            <v>10000</v>
          </cell>
          <cell r="T44" t="str">
            <v>C</v>
          </cell>
          <cell r="U44">
            <v>370</v>
          </cell>
          <cell r="V44">
            <v>1500</v>
          </cell>
          <cell r="W44" t="str">
            <v>E</v>
          </cell>
          <cell r="X44">
            <v>1000</v>
          </cell>
          <cell r="Y44">
            <v>4100</v>
          </cell>
          <cell r="Z44" t="str">
            <v>E</v>
          </cell>
          <cell r="AA44">
            <v>1300</v>
          </cell>
          <cell r="AB44">
            <v>5300</v>
          </cell>
          <cell r="AC44" t="str">
            <v>E</v>
          </cell>
          <cell r="AD44">
            <v>1300</v>
          </cell>
          <cell r="AE44">
            <v>5300</v>
          </cell>
          <cell r="AF44" t="str">
            <v>E</v>
          </cell>
          <cell r="AG44">
            <v>1300</v>
          </cell>
          <cell r="AH44">
            <v>5300</v>
          </cell>
          <cell r="AI44" t="str">
            <v>E</v>
          </cell>
          <cell r="AJ44">
            <v>1300</v>
          </cell>
          <cell r="AK44">
            <v>5300</v>
          </cell>
          <cell r="AL44" t="str">
            <v>E</v>
          </cell>
          <cell r="AM44">
            <v>20</v>
          </cell>
          <cell r="AN44" t="str">
            <v>NA</v>
          </cell>
          <cell r="AO44">
            <v>0.1</v>
          </cell>
          <cell r="AP44" t="str">
            <v>NA</v>
          </cell>
          <cell r="AQ44">
            <v>0.1</v>
          </cell>
          <cell r="AR44" t="str">
            <v>NA</v>
          </cell>
          <cell r="AS44">
            <v>1600</v>
          </cell>
          <cell r="AT44" t="str">
            <v>NO</v>
          </cell>
          <cell r="AU44">
            <v>13</v>
          </cell>
          <cell r="AV44" t="str">
            <v>NA</v>
          </cell>
          <cell r="AW44" t="str">
            <v>NA</v>
          </cell>
          <cell r="AX44" t="str">
            <v>YES</v>
          </cell>
          <cell r="AY44">
            <v>340</v>
          </cell>
          <cell r="AZ44">
            <v>11</v>
          </cell>
          <cell r="BA44" t="str">
            <v>NA</v>
          </cell>
          <cell r="BB44" t="str">
            <v>YES</v>
          </cell>
        </row>
        <row r="45">
          <cell r="A45">
            <v>85687</v>
          </cell>
          <cell r="B45" t="str">
            <v>BUTYLBENZYL PHTHALATE</v>
          </cell>
          <cell r="C45">
            <v>2700</v>
          </cell>
          <cell r="D45" t="str">
            <v>S</v>
          </cell>
          <cell r="E45">
            <v>2700</v>
          </cell>
          <cell r="F45" t="str">
            <v>S</v>
          </cell>
          <cell r="G45">
            <v>2700</v>
          </cell>
          <cell r="H45" t="str">
            <v>S</v>
          </cell>
          <cell r="I45">
            <v>2700</v>
          </cell>
          <cell r="J45" t="str">
            <v>S</v>
          </cell>
          <cell r="K45">
            <v>2700</v>
          </cell>
          <cell r="L45" t="str">
            <v>S</v>
          </cell>
          <cell r="M45">
            <v>2700</v>
          </cell>
          <cell r="N45" t="str">
            <v>S</v>
          </cell>
          <cell r="O45">
            <v>10000</v>
          </cell>
          <cell r="P45" t="str">
            <v>C</v>
          </cell>
          <cell r="Q45">
            <v>10000</v>
          </cell>
          <cell r="R45" t="str">
            <v>C</v>
          </cell>
          <cell r="S45">
            <v>10000</v>
          </cell>
          <cell r="T45" t="str">
            <v>C</v>
          </cell>
          <cell r="U45">
            <v>270</v>
          </cell>
          <cell r="V45">
            <v>10000</v>
          </cell>
          <cell r="W45" t="str">
            <v>C</v>
          </cell>
          <cell r="X45">
            <v>270</v>
          </cell>
          <cell r="Y45">
            <v>10000</v>
          </cell>
          <cell r="Z45" t="str">
            <v>C</v>
          </cell>
          <cell r="AA45">
            <v>270</v>
          </cell>
          <cell r="AB45">
            <v>10000</v>
          </cell>
          <cell r="AC45" t="str">
            <v>C</v>
          </cell>
          <cell r="AD45">
            <v>270</v>
          </cell>
          <cell r="AE45">
            <v>10000</v>
          </cell>
          <cell r="AF45" t="str">
            <v>C</v>
          </cell>
          <cell r="AG45">
            <v>270</v>
          </cell>
          <cell r="AH45">
            <v>10000</v>
          </cell>
          <cell r="AI45" t="str">
            <v>C</v>
          </cell>
          <cell r="AJ45">
            <v>270</v>
          </cell>
          <cell r="AK45">
            <v>10000</v>
          </cell>
          <cell r="AL45" t="str">
            <v>C</v>
          </cell>
          <cell r="AM45">
            <v>10</v>
          </cell>
          <cell r="AN45" t="str">
            <v>NA</v>
          </cell>
          <cell r="AO45">
            <v>0.2</v>
          </cell>
          <cell r="AP45" t="str">
            <v>NA</v>
          </cell>
          <cell r="AQ45">
            <v>0.2</v>
          </cell>
          <cell r="AR45" t="str">
            <v>NA</v>
          </cell>
          <cell r="AS45">
            <v>34000</v>
          </cell>
          <cell r="AT45" t="str">
            <v>NO</v>
          </cell>
          <cell r="AU45">
            <v>2.69</v>
          </cell>
          <cell r="AV45" t="str">
            <v>NA</v>
          </cell>
          <cell r="AW45" t="str">
            <v>NA</v>
          </cell>
          <cell r="AX45" t="str">
            <v>YES</v>
          </cell>
          <cell r="AY45">
            <v>370</v>
          </cell>
          <cell r="AZ45">
            <v>1.39</v>
          </cell>
          <cell r="BA45" t="str">
            <v>NA</v>
          </cell>
          <cell r="BB45" t="str">
            <v>YES </v>
          </cell>
        </row>
        <row r="46">
          <cell r="A46">
            <v>133062</v>
          </cell>
          <cell r="B46" t="str">
            <v>CAPTAN</v>
          </cell>
          <cell r="C46">
            <v>190</v>
          </cell>
          <cell r="D46" t="str">
            <v>GC</v>
          </cell>
          <cell r="E46">
            <v>740</v>
          </cell>
          <cell r="F46" t="str">
            <v>GC</v>
          </cell>
          <cell r="G46">
            <v>3300</v>
          </cell>
          <cell r="H46" t="str">
            <v>S</v>
          </cell>
          <cell r="I46">
            <v>3300</v>
          </cell>
          <cell r="J46" t="str">
            <v>S</v>
          </cell>
          <cell r="K46">
            <v>3300</v>
          </cell>
          <cell r="L46" t="str">
            <v>S</v>
          </cell>
          <cell r="M46">
            <v>3300</v>
          </cell>
          <cell r="N46" t="str">
            <v>S</v>
          </cell>
          <cell r="O46">
            <v>5100</v>
          </cell>
          <cell r="P46" t="str">
            <v>GC</v>
          </cell>
          <cell r="Q46">
            <v>23000</v>
          </cell>
          <cell r="R46" t="str">
            <v>GC</v>
          </cell>
          <cell r="S46">
            <v>190000</v>
          </cell>
          <cell r="T46" t="str">
            <v>C</v>
          </cell>
          <cell r="U46">
            <v>19</v>
          </cell>
          <cell r="V46">
            <v>12</v>
          </cell>
          <cell r="W46" t="str">
            <v>E</v>
          </cell>
          <cell r="X46">
            <v>74</v>
          </cell>
          <cell r="Y46">
            <v>45</v>
          </cell>
          <cell r="Z46" t="str">
            <v>E</v>
          </cell>
          <cell r="AA46">
            <v>330</v>
          </cell>
          <cell r="AB46">
            <v>200</v>
          </cell>
          <cell r="AC46" t="str">
            <v>E</v>
          </cell>
          <cell r="AD46">
            <v>330</v>
          </cell>
          <cell r="AE46">
            <v>200</v>
          </cell>
          <cell r="AF46" t="str">
            <v>E</v>
          </cell>
          <cell r="AG46">
            <v>330</v>
          </cell>
          <cell r="AH46">
            <v>200</v>
          </cell>
          <cell r="AI46" t="str">
            <v>E</v>
          </cell>
          <cell r="AJ46">
            <v>330</v>
          </cell>
          <cell r="AK46">
            <v>200</v>
          </cell>
          <cell r="AL46" t="str">
            <v>E</v>
          </cell>
          <cell r="AM46" t="str">
            <v>NA</v>
          </cell>
          <cell r="AN46" t="str">
            <v>NA</v>
          </cell>
          <cell r="AO46">
            <v>0.13</v>
          </cell>
          <cell r="AP46">
            <v>0.0035</v>
          </cell>
          <cell r="AQ46">
            <v>0.13</v>
          </cell>
          <cell r="AR46">
            <v>0.00231</v>
          </cell>
          <cell r="AS46">
            <v>200</v>
          </cell>
          <cell r="AT46" t="str">
            <v>NO</v>
          </cell>
          <cell r="AU46">
            <v>3.3</v>
          </cell>
          <cell r="AV46" t="str">
            <v>NA</v>
          </cell>
          <cell r="AW46" t="str">
            <v>NA</v>
          </cell>
          <cell r="AX46" t="str">
            <v>NO</v>
          </cell>
          <cell r="AY46">
            <v>259</v>
          </cell>
          <cell r="AZ46">
            <v>589.39</v>
          </cell>
          <cell r="BA46" t="str">
            <v>NA</v>
          </cell>
          <cell r="BB46" t="str">
            <v>NO</v>
          </cell>
        </row>
        <row r="47">
          <cell r="A47">
            <v>63252</v>
          </cell>
          <cell r="B47" t="str">
            <v>CARBARYL</v>
          </cell>
          <cell r="C47">
            <v>700</v>
          </cell>
          <cell r="D47" t="str">
            <v>H</v>
          </cell>
          <cell r="E47">
            <v>700</v>
          </cell>
          <cell r="F47" t="str">
            <v>H</v>
          </cell>
          <cell r="G47">
            <v>70000</v>
          </cell>
          <cell r="H47" t="str">
            <v>H</v>
          </cell>
          <cell r="I47">
            <v>70000</v>
          </cell>
          <cell r="J47" t="str">
            <v>H</v>
          </cell>
          <cell r="K47">
            <v>83000</v>
          </cell>
          <cell r="L47" t="str">
            <v>S</v>
          </cell>
          <cell r="M47">
            <v>83000</v>
          </cell>
          <cell r="N47" t="str">
            <v>S</v>
          </cell>
          <cell r="O47">
            <v>22000</v>
          </cell>
          <cell r="P47" t="str">
            <v>GS</v>
          </cell>
          <cell r="Q47">
            <v>190000</v>
          </cell>
          <cell r="R47" t="str">
            <v>C</v>
          </cell>
          <cell r="S47">
            <v>190000</v>
          </cell>
          <cell r="T47" t="str">
            <v>C</v>
          </cell>
          <cell r="U47">
            <v>70</v>
          </cell>
          <cell r="V47">
            <v>42</v>
          </cell>
          <cell r="W47" t="str">
            <v>E</v>
          </cell>
          <cell r="X47">
            <v>70</v>
          </cell>
          <cell r="Y47">
            <v>42</v>
          </cell>
          <cell r="Z47" t="str">
            <v>E</v>
          </cell>
          <cell r="AA47">
            <v>7000</v>
          </cell>
          <cell r="AB47">
            <v>4200</v>
          </cell>
          <cell r="AC47" t="str">
            <v>E</v>
          </cell>
          <cell r="AD47">
            <v>7000</v>
          </cell>
          <cell r="AE47">
            <v>4200</v>
          </cell>
          <cell r="AF47" t="str">
            <v>E</v>
          </cell>
          <cell r="AG47">
            <v>8300</v>
          </cell>
          <cell r="AH47">
            <v>5000</v>
          </cell>
          <cell r="AI47" t="str">
            <v>E</v>
          </cell>
          <cell r="AJ47">
            <v>8300</v>
          </cell>
          <cell r="AK47">
            <v>5000</v>
          </cell>
          <cell r="AL47" t="str">
            <v>E</v>
          </cell>
          <cell r="AM47" t="str">
            <v>NA</v>
          </cell>
          <cell r="AN47" t="str">
            <v>NA</v>
          </cell>
          <cell r="AO47">
            <v>0.1</v>
          </cell>
          <cell r="AP47" t="str">
            <v>NA</v>
          </cell>
          <cell r="AQ47">
            <v>0.1</v>
          </cell>
          <cell r="AR47" t="str">
            <v>NA</v>
          </cell>
          <cell r="AS47">
            <v>190</v>
          </cell>
          <cell r="AT47" t="str">
            <v>NO</v>
          </cell>
          <cell r="AU47">
            <v>82.6</v>
          </cell>
          <cell r="AV47" t="str">
            <v>NA</v>
          </cell>
          <cell r="AW47" t="str">
            <v>NA</v>
          </cell>
          <cell r="AX47" t="str">
            <v>NO</v>
          </cell>
          <cell r="AY47">
            <v>315</v>
          </cell>
          <cell r="AZ47">
            <v>4.22</v>
          </cell>
          <cell r="BA47" t="str">
            <v>NA</v>
          </cell>
          <cell r="BB47" t="str">
            <v>NO</v>
          </cell>
        </row>
        <row r="48">
          <cell r="A48">
            <v>1563662</v>
          </cell>
          <cell r="B48" t="str">
            <v>CARBOFURAN</v>
          </cell>
          <cell r="C48">
            <v>40</v>
          </cell>
          <cell r="D48" t="str">
            <v>M</v>
          </cell>
          <cell r="E48">
            <v>40</v>
          </cell>
          <cell r="F48" t="str">
            <v>M</v>
          </cell>
          <cell r="G48">
            <v>4000</v>
          </cell>
          <cell r="H48" t="str">
            <v>M</v>
          </cell>
          <cell r="I48">
            <v>4000</v>
          </cell>
          <cell r="J48" t="str">
            <v>M</v>
          </cell>
          <cell r="K48">
            <v>40</v>
          </cell>
          <cell r="L48" t="str">
            <v>M</v>
          </cell>
          <cell r="M48">
            <v>40</v>
          </cell>
          <cell r="N48" t="str">
            <v>M</v>
          </cell>
          <cell r="O48">
            <v>1100</v>
          </cell>
          <cell r="P48" t="str">
            <v>GS</v>
          </cell>
          <cell r="Q48">
            <v>14000</v>
          </cell>
          <cell r="R48" t="str">
            <v>GS</v>
          </cell>
          <cell r="S48">
            <v>190000</v>
          </cell>
          <cell r="T48" t="str">
            <v>C</v>
          </cell>
          <cell r="U48">
            <v>4</v>
          </cell>
          <cell r="V48">
            <v>0.87</v>
          </cell>
          <cell r="W48" t="str">
            <v>E</v>
          </cell>
          <cell r="X48">
            <v>4</v>
          </cell>
          <cell r="Y48">
            <v>0.87</v>
          </cell>
          <cell r="Z48" t="str">
            <v>E</v>
          </cell>
          <cell r="AA48">
            <v>400</v>
          </cell>
          <cell r="AB48">
            <v>87</v>
          </cell>
          <cell r="AC48" t="str">
            <v>E</v>
          </cell>
          <cell r="AD48">
            <v>400</v>
          </cell>
          <cell r="AE48">
            <v>87</v>
          </cell>
          <cell r="AF48" t="str">
            <v>E</v>
          </cell>
          <cell r="AG48">
            <v>4</v>
          </cell>
          <cell r="AH48">
            <v>0.87</v>
          </cell>
          <cell r="AI48" t="str">
            <v>E</v>
          </cell>
          <cell r="AJ48">
            <v>4</v>
          </cell>
          <cell r="AK48">
            <v>0.87</v>
          </cell>
          <cell r="AL48" t="str">
            <v>E</v>
          </cell>
          <cell r="AM48" t="str">
            <v>NA</v>
          </cell>
          <cell r="AN48" t="str">
            <v>NA</v>
          </cell>
          <cell r="AO48">
            <v>0.005</v>
          </cell>
          <cell r="AP48" t="str">
            <v>NA</v>
          </cell>
          <cell r="AQ48">
            <v>0.005</v>
          </cell>
          <cell r="AR48" t="str">
            <v>NA</v>
          </cell>
          <cell r="AS48">
            <v>43</v>
          </cell>
          <cell r="AT48" t="str">
            <v>NO</v>
          </cell>
          <cell r="AU48">
            <v>700</v>
          </cell>
          <cell r="AV48" t="str">
            <v>NA</v>
          </cell>
          <cell r="AW48" t="str">
            <v>NA</v>
          </cell>
          <cell r="AX48" t="str">
            <v>NO</v>
          </cell>
          <cell r="AY48">
            <v>200</v>
          </cell>
          <cell r="AZ48" t="str">
            <v>NA</v>
          </cell>
          <cell r="BA48" t="str">
            <v>NA</v>
          </cell>
          <cell r="BB48" t="str">
            <v>NO</v>
          </cell>
        </row>
        <row r="49">
          <cell r="A49">
            <v>75150</v>
          </cell>
          <cell r="B49" t="str">
            <v>CARBON DISULFIDE</v>
          </cell>
          <cell r="C49">
            <v>1900</v>
          </cell>
          <cell r="D49" t="str">
            <v>NS</v>
          </cell>
          <cell r="E49">
            <v>4100</v>
          </cell>
          <cell r="F49" t="str">
            <v>NS</v>
          </cell>
          <cell r="G49">
            <v>190000</v>
          </cell>
          <cell r="H49" t="str">
            <v>NS</v>
          </cell>
          <cell r="I49">
            <v>410000</v>
          </cell>
          <cell r="J49" t="str">
            <v>NS</v>
          </cell>
          <cell r="K49">
            <v>1900</v>
          </cell>
          <cell r="L49" t="str">
            <v>NS</v>
          </cell>
          <cell r="M49">
            <v>4100</v>
          </cell>
          <cell r="N49" t="str">
            <v>NS</v>
          </cell>
          <cell r="O49">
            <v>10000</v>
          </cell>
          <cell r="P49" t="str">
            <v>C</v>
          </cell>
          <cell r="Q49">
            <v>10000</v>
          </cell>
          <cell r="R49" t="str">
            <v>C</v>
          </cell>
          <cell r="S49">
            <v>10000</v>
          </cell>
          <cell r="T49" t="str">
            <v>C</v>
          </cell>
          <cell r="U49">
            <v>190</v>
          </cell>
          <cell r="V49">
            <v>160</v>
          </cell>
          <cell r="W49" t="str">
            <v>E</v>
          </cell>
          <cell r="X49">
            <v>410</v>
          </cell>
          <cell r="Y49">
            <v>350</v>
          </cell>
          <cell r="Z49" t="str">
            <v>E</v>
          </cell>
          <cell r="AA49">
            <v>10000</v>
          </cell>
          <cell r="AB49">
            <v>10000</v>
          </cell>
          <cell r="AC49" t="str">
            <v>C</v>
          </cell>
          <cell r="AD49">
            <v>10000</v>
          </cell>
          <cell r="AE49">
            <v>10000</v>
          </cell>
          <cell r="AF49" t="str">
            <v>C</v>
          </cell>
          <cell r="AG49">
            <v>190</v>
          </cell>
          <cell r="AH49">
            <v>160</v>
          </cell>
          <cell r="AI49" t="str">
            <v>E</v>
          </cell>
          <cell r="AJ49">
            <v>410</v>
          </cell>
          <cell r="AK49">
            <v>350</v>
          </cell>
          <cell r="AL49" t="str">
            <v>E</v>
          </cell>
          <cell r="AM49" t="str">
            <v>NA</v>
          </cell>
          <cell r="AN49" t="str">
            <v>NA</v>
          </cell>
          <cell r="AO49">
            <v>0.1</v>
          </cell>
          <cell r="AP49" t="str">
            <v>NA</v>
          </cell>
          <cell r="AQ49">
            <v>0.19999</v>
          </cell>
          <cell r="AR49" t="str">
            <v>NA</v>
          </cell>
          <cell r="AS49">
            <v>300</v>
          </cell>
          <cell r="AT49" t="str">
            <v>YES</v>
          </cell>
          <cell r="AU49">
            <v>1185</v>
          </cell>
          <cell r="AV49">
            <v>13100</v>
          </cell>
          <cell r="AW49">
            <v>15100</v>
          </cell>
          <cell r="AX49" t="str">
            <v>YES</v>
          </cell>
          <cell r="AY49">
            <v>46.2</v>
          </cell>
          <cell r="AZ49" t="str">
            <v>NA</v>
          </cell>
          <cell r="BA49" t="str">
            <v>NA</v>
          </cell>
          <cell r="BB49" t="str">
            <v>NO</v>
          </cell>
        </row>
        <row r="50">
          <cell r="A50">
            <v>56235</v>
          </cell>
          <cell r="B50" t="str">
            <v>CARBON TETRACHLORIDE</v>
          </cell>
          <cell r="C50">
            <v>5</v>
          </cell>
          <cell r="D50" t="str">
            <v>M</v>
          </cell>
          <cell r="E50">
            <v>5</v>
          </cell>
          <cell r="F50" t="str">
            <v>M</v>
          </cell>
          <cell r="G50">
            <v>500</v>
          </cell>
          <cell r="H50" t="str">
            <v>M</v>
          </cell>
          <cell r="I50">
            <v>500</v>
          </cell>
          <cell r="J50" t="str">
            <v>M</v>
          </cell>
          <cell r="K50">
            <v>50</v>
          </cell>
          <cell r="L50" t="str">
            <v>M</v>
          </cell>
          <cell r="M50">
            <v>50</v>
          </cell>
          <cell r="N50" t="str">
            <v>M</v>
          </cell>
          <cell r="O50">
            <v>21</v>
          </cell>
          <cell r="P50" t="str">
            <v>NC</v>
          </cell>
          <cell r="Q50">
            <v>110</v>
          </cell>
          <cell r="R50" t="str">
            <v>NS</v>
          </cell>
          <cell r="S50">
            <v>120</v>
          </cell>
          <cell r="T50" t="str">
            <v>NS</v>
          </cell>
          <cell r="U50">
            <v>0.5</v>
          </cell>
          <cell r="V50">
            <v>0.26</v>
          </cell>
          <cell r="W50" t="str">
            <v>E</v>
          </cell>
          <cell r="X50">
            <v>0.5</v>
          </cell>
          <cell r="Y50">
            <v>0.26</v>
          </cell>
          <cell r="Z50" t="str">
            <v>E</v>
          </cell>
          <cell r="AA50">
            <v>50</v>
          </cell>
          <cell r="AB50">
            <v>26</v>
          </cell>
          <cell r="AC50" t="str">
            <v>E</v>
          </cell>
          <cell r="AD50">
            <v>50</v>
          </cell>
          <cell r="AE50">
            <v>26</v>
          </cell>
          <cell r="AF50" t="str">
            <v>E</v>
          </cell>
          <cell r="AG50">
            <v>5</v>
          </cell>
          <cell r="AH50">
            <v>2.6</v>
          </cell>
          <cell r="AI50" t="str">
            <v>E</v>
          </cell>
          <cell r="AJ50">
            <v>5</v>
          </cell>
          <cell r="AK50">
            <v>2.6</v>
          </cell>
          <cell r="AL50" t="str">
            <v>E</v>
          </cell>
          <cell r="AM50" t="str">
            <v>NA</v>
          </cell>
          <cell r="AN50" t="str">
            <v>NA</v>
          </cell>
          <cell r="AO50">
            <v>0.0007</v>
          </cell>
          <cell r="AP50">
            <v>0.13</v>
          </cell>
          <cell r="AQ50">
            <v>0.00057</v>
          </cell>
          <cell r="AR50">
            <v>0.0525</v>
          </cell>
          <cell r="AS50">
            <v>160</v>
          </cell>
          <cell r="AT50" t="str">
            <v>YES</v>
          </cell>
          <cell r="AU50">
            <v>804.8</v>
          </cell>
          <cell r="AV50">
            <v>13100</v>
          </cell>
          <cell r="AW50">
            <v>15000</v>
          </cell>
          <cell r="AX50" t="str">
            <v>YES</v>
          </cell>
          <cell r="AY50">
            <v>76.7</v>
          </cell>
          <cell r="AZ50">
            <v>0.07</v>
          </cell>
          <cell r="BA50" t="str">
            <v>NA</v>
          </cell>
          <cell r="BB50" t="str">
            <v>YES (TETRACHLOROMETHANE)</v>
          </cell>
        </row>
        <row r="51">
          <cell r="A51">
            <v>57749</v>
          </cell>
          <cell r="B51" t="str">
            <v>CHLORDANE</v>
          </cell>
          <cell r="C51">
            <v>2</v>
          </cell>
          <cell r="D51" t="str">
            <v>M</v>
          </cell>
          <cell r="E51">
            <v>2</v>
          </cell>
          <cell r="F51" t="str">
            <v>M</v>
          </cell>
          <cell r="G51">
            <v>56</v>
          </cell>
          <cell r="H51" t="str">
            <v>S</v>
          </cell>
          <cell r="I51">
            <v>56</v>
          </cell>
          <cell r="J51" t="str">
            <v>S</v>
          </cell>
          <cell r="K51">
            <v>56</v>
          </cell>
          <cell r="L51" t="str">
            <v>S</v>
          </cell>
          <cell r="M51">
            <v>56</v>
          </cell>
          <cell r="N51" t="str">
            <v>S</v>
          </cell>
          <cell r="O51">
            <v>13</v>
          </cell>
          <cell r="P51" t="str">
            <v>GS</v>
          </cell>
          <cell r="Q51">
            <v>61</v>
          </cell>
          <cell r="R51" t="str">
            <v>GC</v>
          </cell>
          <cell r="S51">
            <v>190000</v>
          </cell>
          <cell r="T51" t="str">
            <v>C</v>
          </cell>
          <cell r="U51">
            <v>0.2</v>
          </cell>
          <cell r="V51">
            <v>49</v>
          </cell>
          <cell r="W51" t="str">
            <v>E</v>
          </cell>
          <cell r="X51">
            <v>0.2</v>
          </cell>
          <cell r="Y51">
            <v>49</v>
          </cell>
          <cell r="Z51" t="str">
            <v>E</v>
          </cell>
          <cell r="AA51">
            <v>5.6</v>
          </cell>
          <cell r="AB51">
            <v>1400</v>
          </cell>
          <cell r="AC51" t="str">
            <v>E</v>
          </cell>
          <cell r="AD51">
            <v>5.6</v>
          </cell>
          <cell r="AE51">
            <v>1400</v>
          </cell>
          <cell r="AF51" t="str">
            <v>E</v>
          </cell>
          <cell r="AG51">
            <v>5.6</v>
          </cell>
          <cell r="AH51">
            <v>1400</v>
          </cell>
          <cell r="AI51" t="str">
            <v>E</v>
          </cell>
          <cell r="AJ51">
            <v>5.6</v>
          </cell>
          <cell r="AK51">
            <v>1400</v>
          </cell>
          <cell r="AL51" t="str">
            <v>E</v>
          </cell>
          <cell r="AM51">
            <v>10</v>
          </cell>
          <cell r="AN51" t="str">
            <v>NA</v>
          </cell>
          <cell r="AO51">
            <v>6E-05</v>
          </cell>
          <cell r="AP51">
            <v>1.3</v>
          </cell>
          <cell r="AQ51">
            <v>6E-05</v>
          </cell>
          <cell r="AR51">
            <v>1.3</v>
          </cell>
          <cell r="AS51">
            <v>98000</v>
          </cell>
          <cell r="AT51" t="str">
            <v>NO</v>
          </cell>
          <cell r="AU51">
            <v>0.056</v>
          </cell>
          <cell r="AV51" t="str">
            <v>NA</v>
          </cell>
          <cell r="AW51" t="str">
            <v>NA</v>
          </cell>
          <cell r="AX51" t="str">
            <v>NO</v>
          </cell>
          <cell r="AY51">
            <v>175</v>
          </cell>
          <cell r="AZ51">
            <v>0.09</v>
          </cell>
          <cell r="BA51" t="str">
            <v>NA</v>
          </cell>
          <cell r="BB51" t="str">
            <v>YES </v>
          </cell>
        </row>
        <row r="52">
          <cell r="A52">
            <v>107051</v>
          </cell>
          <cell r="B52" t="str">
            <v>CHLORO-1-PROPENE, 3- (ALLYL CHLORIDE)</v>
          </cell>
          <cell r="C52">
            <v>2.8</v>
          </cell>
          <cell r="D52" t="str">
            <v>NS</v>
          </cell>
          <cell r="E52">
            <v>5.8</v>
          </cell>
          <cell r="F52" t="str">
            <v>NS</v>
          </cell>
          <cell r="G52">
            <v>280</v>
          </cell>
          <cell r="H52" t="str">
            <v>NS</v>
          </cell>
          <cell r="I52">
            <v>580</v>
          </cell>
          <cell r="J52" t="str">
            <v>NS</v>
          </cell>
          <cell r="K52">
            <v>280</v>
          </cell>
          <cell r="L52" t="str">
            <v>NS</v>
          </cell>
          <cell r="M52">
            <v>580</v>
          </cell>
          <cell r="N52" t="str">
            <v>NS</v>
          </cell>
          <cell r="O52">
            <v>19</v>
          </cell>
          <cell r="P52" t="str">
            <v>NS</v>
          </cell>
          <cell r="Q52">
            <v>53</v>
          </cell>
          <cell r="R52" t="str">
            <v>NS</v>
          </cell>
          <cell r="S52">
            <v>61</v>
          </cell>
          <cell r="T52" t="str">
            <v>NS</v>
          </cell>
          <cell r="U52">
            <v>0.28</v>
          </cell>
          <cell r="V52">
            <v>0.065</v>
          </cell>
          <cell r="W52" t="str">
            <v>E</v>
          </cell>
          <cell r="X52">
            <v>0.58</v>
          </cell>
          <cell r="Y52">
            <v>0.13</v>
          </cell>
          <cell r="Z52" t="str">
            <v>E</v>
          </cell>
          <cell r="AA52">
            <v>28</v>
          </cell>
          <cell r="AB52">
            <v>6.5</v>
          </cell>
          <cell r="AC52" t="str">
            <v>E</v>
          </cell>
          <cell r="AD52">
            <v>58</v>
          </cell>
          <cell r="AE52">
            <v>13</v>
          </cell>
          <cell r="AF52" t="str">
            <v>E</v>
          </cell>
          <cell r="AG52">
            <v>28</v>
          </cell>
          <cell r="AH52">
            <v>6.5</v>
          </cell>
          <cell r="AI52" t="str">
            <v>E</v>
          </cell>
          <cell r="AJ52">
            <v>58</v>
          </cell>
          <cell r="AK52">
            <v>13</v>
          </cell>
          <cell r="AL52" t="str">
            <v>E</v>
          </cell>
          <cell r="AM52" t="str">
            <v>NA</v>
          </cell>
          <cell r="AN52" t="str">
            <v>NA</v>
          </cell>
          <cell r="AO52">
            <v>0.000286</v>
          </cell>
          <cell r="AP52" t="str">
            <v>NA</v>
          </cell>
          <cell r="AQ52">
            <v>0.0002857</v>
          </cell>
          <cell r="AR52" t="str">
            <v>NA</v>
          </cell>
          <cell r="AS52">
            <v>48</v>
          </cell>
          <cell r="AT52" t="str">
            <v>YES</v>
          </cell>
          <cell r="AU52">
            <v>3370</v>
          </cell>
          <cell r="AV52">
            <v>13100</v>
          </cell>
          <cell r="AW52">
            <v>15000</v>
          </cell>
          <cell r="AX52" t="str">
            <v>YES</v>
          </cell>
          <cell r="AY52">
            <v>45.1</v>
          </cell>
          <cell r="AZ52">
            <v>18.07</v>
          </cell>
          <cell r="BA52" t="str">
            <v>NA</v>
          </cell>
          <cell r="BB52" t="str">
            <v>NO</v>
          </cell>
        </row>
        <row r="53">
          <cell r="A53">
            <v>106478</v>
          </cell>
          <cell r="B53" t="str">
            <v>CHLOROANILINE, P-</v>
          </cell>
          <cell r="C53">
            <v>150</v>
          </cell>
          <cell r="D53" t="str">
            <v>GS</v>
          </cell>
          <cell r="E53">
            <v>410</v>
          </cell>
          <cell r="F53" t="str">
            <v>GS</v>
          </cell>
          <cell r="G53">
            <v>3900</v>
          </cell>
          <cell r="H53" t="str">
            <v>S</v>
          </cell>
          <cell r="I53">
            <v>3900</v>
          </cell>
          <cell r="J53" t="str">
            <v>S</v>
          </cell>
          <cell r="K53">
            <v>150</v>
          </cell>
          <cell r="L53" t="str">
            <v>GS</v>
          </cell>
          <cell r="M53">
            <v>410</v>
          </cell>
          <cell r="N53" t="str">
            <v>GS</v>
          </cell>
          <cell r="O53">
            <v>880</v>
          </cell>
          <cell r="P53" t="str">
            <v>GS</v>
          </cell>
          <cell r="Q53">
            <v>11000</v>
          </cell>
          <cell r="R53" t="str">
            <v>GS</v>
          </cell>
          <cell r="S53">
            <v>190000</v>
          </cell>
          <cell r="T53" t="str">
            <v>C</v>
          </cell>
          <cell r="U53">
            <v>15</v>
          </cell>
          <cell r="V53">
            <v>19</v>
          </cell>
          <cell r="W53" t="str">
            <v>E</v>
          </cell>
          <cell r="X53">
            <v>41</v>
          </cell>
          <cell r="Y53">
            <v>51</v>
          </cell>
          <cell r="Z53" t="str">
            <v>E</v>
          </cell>
          <cell r="AA53">
            <v>390</v>
          </cell>
          <cell r="AB53">
            <v>490</v>
          </cell>
          <cell r="AC53" t="str">
            <v>E</v>
          </cell>
          <cell r="AD53">
            <v>390</v>
          </cell>
          <cell r="AE53">
            <v>490</v>
          </cell>
          <cell r="AF53" t="str">
            <v>E</v>
          </cell>
          <cell r="AG53">
            <v>15</v>
          </cell>
          <cell r="AH53">
            <v>19</v>
          </cell>
          <cell r="AI53" t="str">
            <v>E</v>
          </cell>
          <cell r="AJ53">
            <v>41</v>
          </cell>
          <cell r="AK53">
            <v>51</v>
          </cell>
          <cell r="AL53" t="str">
            <v>E</v>
          </cell>
          <cell r="AM53" t="str">
            <v>NA</v>
          </cell>
          <cell r="AN53" t="str">
            <v>NA</v>
          </cell>
          <cell r="AO53">
            <v>0.004</v>
          </cell>
          <cell r="AP53" t="str">
            <v>NA</v>
          </cell>
          <cell r="AQ53">
            <v>0.004</v>
          </cell>
          <cell r="AR53" t="str">
            <v>NA</v>
          </cell>
          <cell r="AS53">
            <v>460</v>
          </cell>
          <cell r="AT53" t="str">
            <v>NO</v>
          </cell>
          <cell r="AU53">
            <v>3.9</v>
          </cell>
          <cell r="AV53" t="str">
            <v>NA</v>
          </cell>
          <cell r="AW53" t="str">
            <v>NA</v>
          </cell>
          <cell r="AX53" t="str">
            <v>NO</v>
          </cell>
          <cell r="AY53">
            <v>232</v>
          </cell>
          <cell r="AZ53" t="str">
            <v>NA</v>
          </cell>
          <cell r="BA53" t="str">
            <v>NA</v>
          </cell>
          <cell r="BB53" t="str">
            <v>NO</v>
          </cell>
        </row>
        <row r="54">
          <cell r="A54">
            <v>108907</v>
          </cell>
          <cell r="B54" t="str">
            <v>CHLOROBENZENE</v>
          </cell>
          <cell r="C54">
            <v>100</v>
          </cell>
          <cell r="D54" t="str">
            <v>M</v>
          </cell>
          <cell r="E54">
            <v>100</v>
          </cell>
          <cell r="F54" t="str">
            <v>M</v>
          </cell>
          <cell r="G54">
            <v>10000</v>
          </cell>
          <cell r="H54" t="str">
            <v>M</v>
          </cell>
          <cell r="I54">
            <v>10000</v>
          </cell>
          <cell r="J54" t="str">
            <v>M</v>
          </cell>
          <cell r="K54">
            <v>10000</v>
          </cell>
          <cell r="L54" t="str">
            <v>M</v>
          </cell>
          <cell r="M54">
            <v>10000</v>
          </cell>
          <cell r="N54" t="str">
            <v>M</v>
          </cell>
          <cell r="O54">
            <v>4400</v>
          </cell>
          <cell r="P54" t="str">
            <v>GS</v>
          </cell>
          <cell r="Q54">
            <v>10000</v>
          </cell>
          <cell r="R54" t="str">
            <v>C</v>
          </cell>
          <cell r="S54">
            <v>10000</v>
          </cell>
          <cell r="T54" t="str">
            <v>C</v>
          </cell>
          <cell r="U54">
            <v>5.5</v>
          </cell>
          <cell r="V54">
            <v>3.4</v>
          </cell>
          <cell r="W54" t="str">
            <v>E</v>
          </cell>
          <cell r="X54">
            <v>12</v>
          </cell>
          <cell r="Y54">
            <v>7.5</v>
          </cell>
          <cell r="Z54" t="str">
            <v>E</v>
          </cell>
          <cell r="AA54">
            <v>550</v>
          </cell>
          <cell r="AB54">
            <v>340</v>
          </cell>
          <cell r="AC54" t="str">
            <v>E</v>
          </cell>
          <cell r="AD54">
            <v>1200</v>
          </cell>
          <cell r="AE54">
            <v>750</v>
          </cell>
          <cell r="AF54" t="str">
            <v>E</v>
          </cell>
          <cell r="AG54">
            <v>550</v>
          </cell>
          <cell r="AH54">
            <v>340</v>
          </cell>
          <cell r="AI54" t="str">
            <v>E</v>
          </cell>
          <cell r="AJ54">
            <v>1200</v>
          </cell>
          <cell r="AK54">
            <v>750</v>
          </cell>
          <cell r="AL54" t="str">
            <v>E</v>
          </cell>
          <cell r="AM54" t="str">
            <v>NA</v>
          </cell>
          <cell r="AN54" t="str">
            <v>NA</v>
          </cell>
          <cell r="AO54">
            <v>0.02</v>
          </cell>
          <cell r="AP54" t="str">
            <v>NA</v>
          </cell>
          <cell r="AQ54">
            <v>0.005714</v>
          </cell>
          <cell r="AR54" t="str">
            <v>NA</v>
          </cell>
          <cell r="AS54">
            <v>200</v>
          </cell>
          <cell r="AT54" t="str">
            <v>YES</v>
          </cell>
          <cell r="AU54">
            <v>497</v>
          </cell>
          <cell r="AV54" t="str">
            <v>NA</v>
          </cell>
          <cell r="AW54" t="str">
            <v>NA</v>
          </cell>
          <cell r="AX54" t="str">
            <v>YES</v>
          </cell>
          <cell r="AY54">
            <v>131.69</v>
          </cell>
          <cell r="AZ54">
            <v>0.84</v>
          </cell>
          <cell r="BA54" t="str">
            <v>NA</v>
          </cell>
          <cell r="BB54" t="str">
            <v>YES </v>
          </cell>
        </row>
        <row r="55">
          <cell r="A55">
            <v>510156</v>
          </cell>
          <cell r="B55" t="str">
            <v>CHLOROBENZILATE</v>
          </cell>
          <cell r="C55">
            <v>2.4</v>
          </cell>
          <cell r="D55" t="str">
            <v>GC</v>
          </cell>
          <cell r="E55">
            <v>9.6</v>
          </cell>
          <cell r="F55" t="str">
            <v>GC</v>
          </cell>
          <cell r="G55">
            <v>240</v>
          </cell>
          <cell r="H55" t="str">
            <v>GC</v>
          </cell>
          <cell r="I55">
            <v>960</v>
          </cell>
          <cell r="J55" t="str">
            <v>GC</v>
          </cell>
          <cell r="K55">
            <v>2400</v>
          </cell>
          <cell r="L55" t="str">
            <v>GC</v>
          </cell>
          <cell r="M55">
            <v>9600</v>
          </cell>
          <cell r="N55" t="str">
            <v>GC</v>
          </cell>
          <cell r="O55">
            <v>66</v>
          </cell>
          <cell r="P55" t="str">
            <v>GC</v>
          </cell>
          <cell r="Q55">
            <v>290</v>
          </cell>
          <cell r="R55" t="str">
            <v>GC</v>
          </cell>
          <cell r="S55">
            <v>10000</v>
          </cell>
          <cell r="T55" t="str">
            <v>C</v>
          </cell>
          <cell r="U55">
            <v>0.24</v>
          </cell>
          <cell r="V55">
            <v>1.6</v>
          </cell>
          <cell r="W55" t="str">
            <v>E</v>
          </cell>
          <cell r="X55">
            <v>0.96</v>
          </cell>
          <cell r="Y55">
            <v>6.4</v>
          </cell>
          <cell r="Z55" t="str">
            <v>E</v>
          </cell>
          <cell r="AA55">
            <v>24</v>
          </cell>
          <cell r="AB55">
            <v>160</v>
          </cell>
          <cell r="AC55" t="str">
            <v>E</v>
          </cell>
          <cell r="AD55">
            <v>96</v>
          </cell>
          <cell r="AE55">
            <v>640</v>
          </cell>
          <cell r="AF55" t="str">
            <v>E</v>
          </cell>
          <cell r="AG55">
            <v>240</v>
          </cell>
          <cell r="AH55">
            <v>1600</v>
          </cell>
          <cell r="AI55" t="str">
            <v>E</v>
          </cell>
          <cell r="AJ55">
            <v>960</v>
          </cell>
          <cell r="AK55">
            <v>6400</v>
          </cell>
          <cell r="AL55" t="str">
            <v>E</v>
          </cell>
          <cell r="AM55">
            <v>15</v>
          </cell>
          <cell r="AN55" t="str">
            <v>NA</v>
          </cell>
          <cell r="AO55">
            <v>0.02</v>
          </cell>
          <cell r="AP55">
            <v>0.27</v>
          </cell>
          <cell r="AQ55">
            <v>0.02</v>
          </cell>
          <cell r="AR55">
            <v>0.273</v>
          </cell>
          <cell r="AS55">
            <v>2600</v>
          </cell>
          <cell r="AT55" t="str">
            <v>NO</v>
          </cell>
          <cell r="AU55">
            <v>13</v>
          </cell>
          <cell r="AV55" t="str">
            <v>NA</v>
          </cell>
          <cell r="AW55" t="str">
            <v>NA</v>
          </cell>
          <cell r="AX55" t="str">
            <v>YES</v>
          </cell>
          <cell r="AY55">
            <v>415</v>
          </cell>
          <cell r="AZ55">
            <v>3.6</v>
          </cell>
          <cell r="BA55" t="str">
            <v>NA</v>
          </cell>
          <cell r="BB55" t="str">
            <v>NO</v>
          </cell>
        </row>
        <row r="56">
          <cell r="A56">
            <v>124481</v>
          </cell>
          <cell r="B56" t="str">
            <v>CHLORODIBROMOMETHANE</v>
          </cell>
          <cell r="C56">
            <v>100</v>
          </cell>
          <cell r="D56" t="str">
            <v>M</v>
          </cell>
          <cell r="E56">
            <v>100</v>
          </cell>
          <cell r="F56" t="str">
            <v>M</v>
          </cell>
          <cell r="G56">
            <v>10000</v>
          </cell>
          <cell r="H56" t="str">
            <v>M</v>
          </cell>
          <cell r="I56">
            <v>10000</v>
          </cell>
          <cell r="J56" t="str">
            <v>M</v>
          </cell>
          <cell r="K56">
            <v>10000</v>
          </cell>
          <cell r="L56" t="str">
            <v>M</v>
          </cell>
          <cell r="M56">
            <v>10000</v>
          </cell>
          <cell r="N56" t="str">
            <v>M</v>
          </cell>
          <cell r="O56">
            <v>12</v>
          </cell>
          <cell r="P56" t="str">
            <v>NC</v>
          </cell>
          <cell r="Q56">
            <v>61</v>
          </cell>
          <cell r="R56" t="str">
            <v>NC</v>
          </cell>
          <cell r="S56">
            <v>70</v>
          </cell>
          <cell r="T56" t="str">
            <v>NC</v>
          </cell>
          <cell r="U56">
            <v>10</v>
          </cell>
          <cell r="V56">
            <v>3.2</v>
          </cell>
          <cell r="W56" t="str">
            <v>E</v>
          </cell>
          <cell r="X56">
            <v>10</v>
          </cell>
          <cell r="Y56">
            <v>3.2</v>
          </cell>
          <cell r="Z56" t="str">
            <v>E</v>
          </cell>
          <cell r="AA56">
            <v>1000</v>
          </cell>
          <cell r="AB56">
            <v>320</v>
          </cell>
          <cell r="AC56" t="str">
            <v>E</v>
          </cell>
          <cell r="AD56">
            <v>1000</v>
          </cell>
          <cell r="AE56">
            <v>320</v>
          </cell>
          <cell r="AF56" t="str">
            <v>E</v>
          </cell>
          <cell r="AG56">
            <v>1000</v>
          </cell>
          <cell r="AH56">
            <v>320</v>
          </cell>
          <cell r="AI56" t="str">
            <v>E</v>
          </cell>
          <cell r="AJ56">
            <v>1000</v>
          </cell>
          <cell r="AK56">
            <v>320</v>
          </cell>
          <cell r="AL56" t="str">
            <v>E</v>
          </cell>
          <cell r="AM56" t="str">
            <v>NA</v>
          </cell>
          <cell r="AN56" t="str">
            <v>NA</v>
          </cell>
          <cell r="AO56">
            <v>0.02</v>
          </cell>
          <cell r="AP56">
            <v>0.084</v>
          </cell>
          <cell r="AQ56">
            <v>0.02</v>
          </cell>
          <cell r="AR56">
            <v>0.0945</v>
          </cell>
          <cell r="AS56">
            <v>83</v>
          </cell>
          <cell r="AT56" t="str">
            <v>YES</v>
          </cell>
          <cell r="AU56">
            <v>4000</v>
          </cell>
          <cell r="AV56">
            <v>13100</v>
          </cell>
          <cell r="AW56">
            <v>15100</v>
          </cell>
          <cell r="AX56" t="str">
            <v>YES</v>
          </cell>
          <cell r="AY56">
            <v>116</v>
          </cell>
          <cell r="AZ56">
            <v>1.39</v>
          </cell>
          <cell r="BA56" t="str">
            <v>NA</v>
          </cell>
          <cell r="BB56" t="str">
            <v>NO</v>
          </cell>
        </row>
        <row r="57">
          <cell r="A57">
            <v>75003</v>
          </cell>
          <cell r="B57" t="str">
            <v>CHLOROETHANE</v>
          </cell>
          <cell r="C57">
            <v>28000</v>
          </cell>
          <cell r="D57" t="str">
            <v>NS</v>
          </cell>
          <cell r="E57">
            <v>58000</v>
          </cell>
          <cell r="F57" t="str">
            <v>NS</v>
          </cell>
          <cell r="G57">
            <v>2800000</v>
          </cell>
          <cell r="H57" t="str">
            <v>NS</v>
          </cell>
          <cell r="I57">
            <v>5700000</v>
          </cell>
          <cell r="J57" t="str">
            <v>S</v>
          </cell>
          <cell r="K57">
            <v>2800000</v>
          </cell>
          <cell r="L57" t="str">
            <v>NS</v>
          </cell>
          <cell r="M57">
            <v>5700000</v>
          </cell>
          <cell r="N57" t="str">
            <v>S</v>
          </cell>
          <cell r="O57">
            <v>10000</v>
          </cell>
          <cell r="P57" t="str">
            <v>C</v>
          </cell>
          <cell r="Q57">
            <v>10000</v>
          </cell>
          <cell r="R57" t="str">
            <v>C</v>
          </cell>
          <cell r="S57">
            <v>10000</v>
          </cell>
          <cell r="T57" t="str">
            <v>C</v>
          </cell>
          <cell r="U57">
            <v>2800</v>
          </cell>
          <cell r="V57">
            <v>600</v>
          </cell>
          <cell r="W57" t="str">
            <v>E</v>
          </cell>
          <cell r="X57">
            <v>5800</v>
          </cell>
          <cell r="Y57">
            <v>1200</v>
          </cell>
          <cell r="Z57" t="str">
            <v>E</v>
          </cell>
          <cell r="AA57">
            <v>10000</v>
          </cell>
          <cell r="AB57">
            <v>10000</v>
          </cell>
          <cell r="AC57" t="str">
            <v>C</v>
          </cell>
          <cell r="AD57">
            <v>10000</v>
          </cell>
          <cell r="AE57">
            <v>10000</v>
          </cell>
          <cell r="AF57" t="str">
            <v>C</v>
          </cell>
          <cell r="AG57">
            <v>10000</v>
          </cell>
          <cell r="AH57">
            <v>10000</v>
          </cell>
          <cell r="AI57" t="str">
            <v>C</v>
          </cell>
          <cell r="AJ57">
            <v>10000</v>
          </cell>
          <cell r="AK57">
            <v>10000</v>
          </cell>
          <cell r="AL57" t="str">
            <v>C</v>
          </cell>
          <cell r="AM57" t="str">
            <v>NA</v>
          </cell>
          <cell r="AN57" t="str">
            <v>NA</v>
          </cell>
          <cell r="AO57">
            <v>2.86</v>
          </cell>
          <cell r="AP57" t="str">
            <v>NA</v>
          </cell>
          <cell r="AQ57">
            <v>2.857</v>
          </cell>
          <cell r="AR57" t="str">
            <v>NA</v>
          </cell>
          <cell r="AS57">
            <v>42</v>
          </cell>
          <cell r="AT57" t="str">
            <v>YES</v>
          </cell>
          <cell r="AU57">
            <v>5678</v>
          </cell>
          <cell r="AV57">
            <v>13100</v>
          </cell>
          <cell r="AW57">
            <v>15000</v>
          </cell>
          <cell r="AX57" t="str">
            <v>YES</v>
          </cell>
          <cell r="AY57">
            <v>12.27</v>
          </cell>
          <cell r="AZ57">
            <v>4.5</v>
          </cell>
          <cell r="BA57" t="str">
            <v>NA</v>
          </cell>
          <cell r="BB57" t="str">
            <v>NO</v>
          </cell>
        </row>
        <row r="58">
          <cell r="A58">
            <v>110758</v>
          </cell>
          <cell r="B58" t="str">
            <v>CHLOROETHYL VINYL ETHER, 2-</v>
          </cell>
          <cell r="C58">
            <v>240</v>
          </cell>
          <cell r="D58" t="str">
            <v>NS</v>
          </cell>
          <cell r="E58">
            <v>510</v>
          </cell>
          <cell r="F58" t="str">
            <v>NS</v>
          </cell>
          <cell r="G58">
            <v>24000</v>
          </cell>
          <cell r="H58" t="str">
            <v>NS</v>
          </cell>
          <cell r="I58">
            <v>51000</v>
          </cell>
          <cell r="J58" t="str">
            <v>NS</v>
          </cell>
          <cell r="K58">
            <v>240</v>
          </cell>
          <cell r="L58" t="str">
            <v>NS</v>
          </cell>
          <cell r="M58">
            <v>510</v>
          </cell>
          <cell r="N58" t="str">
            <v>NS</v>
          </cell>
          <cell r="O58">
            <v>1700</v>
          </cell>
          <cell r="P58" t="str">
            <v>NS</v>
          </cell>
          <cell r="Q58">
            <v>4700</v>
          </cell>
          <cell r="R58" t="str">
            <v>NS</v>
          </cell>
          <cell r="S58">
            <v>5400</v>
          </cell>
          <cell r="T58" t="str">
            <v>NS</v>
          </cell>
          <cell r="U58">
            <v>24</v>
          </cell>
          <cell r="V58">
            <v>3.1</v>
          </cell>
          <cell r="W58" t="str">
            <v>E</v>
          </cell>
          <cell r="X58">
            <v>51</v>
          </cell>
          <cell r="Y58">
            <v>6.5</v>
          </cell>
          <cell r="Z58" t="str">
            <v>E</v>
          </cell>
          <cell r="AA58">
            <v>2400</v>
          </cell>
          <cell r="AB58">
            <v>310</v>
          </cell>
          <cell r="AC58" t="str">
            <v>E</v>
          </cell>
          <cell r="AD58">
            <v>5100</v>
          </cell>
          <cell r="AE58">
            <v>650</v>
          </cell>
          <cell r="AF58" t="str">
            <v>E</v>
          </cell>
          <cell r="AG58">
            <v>24</v>
          </cell>
          <cell r="AH58">
            <v>3.1</v>
          </cell>
          <cell r="AI58" t="str">
            <v>E</v>
          </cell>
          <cell r="AJ58">
            <v>51</v>
          </cell>
          <cell r="AK58">
            <v>6.5</v>
          </cell>
          <cell r="AL58" t="str">
            <v>E</v>
          </cell>
          <cell r="AM58" t="str">
            <v>NA</v>
          </cell>
          <cell r="AN58" t="str">
            <v>NA</v>
          </cell>
          <cell r="AO58">
            <v>0.025</v>
          </cell>
          <cell r="AP58" t="str">
            <v>NA</v>
          </cell>
          <cell r="AQ58">
            <v>0.025</v>
          </cell>
          <cell r="AR58" t="str">
            <v>NA</v>
          </cell>
          <cell r="AS58">
            <v>6.6</v>
          </cell>
          <cell r="AT58" t="str">
            <v>YES</v>
          </cell>
          <cell r="AU58">
            <v>15000</v>
          </cell>
          <cell r="AV58">
            <v>13100</v>
          </cell>
          <cell r="AW58">
            <v>15100</v>
          </cell>
          <cell r="AX58" t="str">
            <v>YES</v>
          </cell>
          <cell r="AY58">
            <v>108</v>
          </cell>
          <cell r="AZ58" t="str">
            <v>NA</v>
          </cell>
          <cell r="BA58" t="str">
            <v>NA</v>
          </cell>
          <cell r="BB58" t="str">
            <v>NO</v>
          </cell>
        </row>
        <row r="59">
          <cell r="A59">
            <v>67663</v>
          </cell>
          <cell r="B59" t="str">
            <v>CHLOROFORM</v>
          </cell>
          <cell r="C59">
            <v>100</v>
          </cell>
          <cell r="D59" t="str">
            <v>M</v>
          </cell>
          <cell r="E59">
            <v>100</v>
          </cell>
          <cell r="F59" t="str">
            <v>M</v>
          </cell>
          <cell r="G59">
            <v>10000</v>
          </cell>
          <cell r="H59" t="str">
            <v>M</v>
          </cell>
          <cell r="I59">
            <v>10000</v>
          </cell>
          <cell r="J59" t="str">
            <v>M</v>
          </cell>
          <cell r="K59">
            <v>1000</v>
          </cell>
          <cell r="L59" t="str">
            <v>M</v>
          </cell>
          <cell r="M59">
            <v>1000</v>
          </cell>
          <cell r="N59" t="str">
            <v>M</v>
          </cell>
          <cell r="O59">
            <v>14</v>
          </cell>
          <cell r="P59" t="str">
            <v>NC</v>
          </cell>
          <cell r="Q59">
            <v>72</v>
          </cell>
          <cell r="R59" t="str">
            <v>NC</v>
          </cell>
          <cell r="S59">
            <v>82</v>
          </cell>
          <cell r="T59" t="str">
            <v>NC</v>
          </cell>
          <cell r="U59">
            <v>10</v>
          </cell>
          <cell r="V59">
            <v>2.5</v>
          </cell>
          <cell r="W59" t="str">
            <v>E</v>
          </cell>
          <cell r="X59">
            <v>10</v>
          </cell>
          <cell r="Y59">
            <v>2.5</v>
          </cell>
          <cell r="Z59" t="str">
            <v>E</v>
          </cell>
          <cell r="AA59">
            <v>1000</v>
          </cell>
          <cell r="AB59">
            <v>250</v>
          </cell>
          <cell r="AC59" t="str">
            <v>E</v>
          </cell>
          <cell r="AD59">
            <v>1000</v>
          </cell>
          <cell r="AE59">
            <v>250</v>
          </cell>
          <cell r="AF59" t="str">
            <v>E</v>
          </cell>
          <cell r="AG59">
            <v>100</v>
          </cell>
          <cell r="AH59">
            <v>25</v>
          </cell>
          <cell r="AI59" t="str">
            <v>E</v>
          </cell>
          <cell r="AJ59">
            <v>100</v>
          </cell>
          <cell r="AK59">
            <v>25</v>
          </cell>
          <cell r="AL59" t="str">
            <v>E</v>
          </cell>
          <cell r="AM59" t="str">
            <v>NA</v>
          </cell>
          <cell r="AN59" t="str">
            <v>NA</v>
          </cell>
          <cell r="AO59">
            <v>0.01</v>
          </cell>
          <cell r="AP59">
            <v>0.0061</v>
          </cell>
          <cell r="AQ59">
            <v>0.01</v>
          </cell>
          <cell r="AR59">
            <v>0.0805</v>
          </cell>
          <cell r="AS59">
            <v>56</v>
          </cell>
          <cell r="AT59" t="str">
            <v>YES</v>
          </cell>
          <cell r="AU59">
            <v>7950</v>
          </cell>
          <cell r="AV59">
            <v>13100</v>
          </cell>
          <cell r="AW59">
            <v>15000</v>
          </cell>
          <cell r="AX59" t="str">
            <v>YES</v>
          </cell>
          <cell r="AY59">
            <v>61.18</v>
          </cell>
          <cell r="AZ59">
            <v>0.01</v>
          </cell>
          <cell r="BA59" t="str">
            <v>NA</v>
          </cell>
          <cell r="BB59" t="str">
            <v>NO</v>
          </cell>
        </row>
        <row r="60">
          <cell r="A60">
            <v>91587</v>
          </cell>
          <cell r="B60" t="str">
            <v>CHLORONAPHTHALENE, 2-</v>
          </cell>
          <cell r="C60">
            <v>2900</v>
          </cell>
          <cell r="D60" t="str">
            <v>GS</v>
          </cell>
          <cell r="E60">
            <v>6700</v>
          </cell>
          <cell r="F60" t="str">
            <v>S</v>
          </cell>
          <cell r="G60">
            <v>6700</v>
          </cell>
          <cell r="H60" t="str">
            <v>S</v>
          </cell>
          <cell r="I60">
            <v>6700</v>
          </cell>
          <cell r="J60" t="str">
            <v>S</v>
          </cell>
          <cell r="K60">
            <v>2900</v>
          </cell>
          <cell r="L60" t="str">
            <v>GS</v>
          </cell>
          <cell r="M60">
            <v>6700</v>
          </cell>
          <cell r="N60" t="str">
            <v>S</v>
          </cell>
          <cell r="O60">
            <v>18000</v>
          </cell>
          <cell r="P60" t="str">
            <v>GS</v>
          </cell>
          <cell r="Q60">
            <v>190000</v>
          </cell>
          <cell r="R60" t="str">
            <v>C</v>
          </cell>
          <cell r="S60">
            <v>190000</v>
          </cell>
          <cell r="T60" t="str">
            <v>C</v>
          </cell>
          <cell r="U60">
            <v>290</v>
          </cell>
          <cell r="V60">
            <v>6200</v>
          </cell>
          <cell r="W60" t="str">
            <v>E</v>
          </cell>
          <cell r="X60">
            <v>670</v>
          </cell>
          <cell r="Y60">
            <v>14000</v>
          </cell>
          <cell r="Z60" t="str">
            <v>E</v>
          </cell>
          <cell r="AA60">
            <v>670</v>
          </cell>
          <cell r="AB60">
            <v>14000</v>
          </cell>
          <cell r="AC60" t="str">
            <v>E</v>
          </cell>
          <cell r="AD60">
            <v>670</v>
          </cell>
          <cell r="AE60">
            <v>14000</v>
          </cell>
          <cell r="AF60" t="str">
            <v>E</v>
          </cell>
          <cell r="AG60">
            <v>290</v>
          </cell>
          <cell r="AH60">
            <v>6200</v>
          </cell>
          <cell r="AI60" t="str">
            <v>E</v>
          </cell>
          <cell r="AJ60">
            <v>670</v>
          </cell>
          <cell r="AK60">
            <v>14000</v>
          </cell>
          <cell r="AL60" t="str">
            <v>E</v>
          </cell>
          <cell r="AM60">
            <v>15</v>
          </cell>
          <cell r="AN60" t="str">
            <v>NA</v>
          </cell>
          <cell r="AO60">
            <v>0.08</v>
          </cell>
          <cell r="AP60" t="str">
            <v>NA</v>
          </cell>
          <cell r="AQ60">
            <v>0.08</v>
          </cell>
          <cell r="AR60" t="str">
            <v>NA</v>
          </cell>
          <cell r="AS60">
            <v>8500</v>
          </cell>
          <cell r="AT60" t="str">
            <v>NO</v>
          </cell>
          <cell r="AU60">
            <v>6.74</v>
          </cell>
          <cell r="AV60" t="str">
            <v>NA</v>
          </cell>
          <cell r="AW60" t="str">
            <v>NA</v>
          </cell>
          <cell r="AX60" t="str">
            <v>NO</v>
          </cell>
          <cell r="AY60">
            <v>256</v>
          </cell>
          <cell r="AZ60" t="str">
            <v>NA</v>
          </cell>
          <cell r="BA60" t="str">
            <v>NA</v>
          </cell>
          <cell r="BB60" t="str">
            <v>YES (PAH)</v>
          </cell>
        </row>
        <row r="61">
          <cell r="A61">
            <v>95578</v>
          </cell>
          <cell r="B61" t="str">
            <v>CHLOROPHENOL, 2-</v>
          </cell>
          <cell r="C61">
            <v>40</v>
          </cell>
          <cell r="D61" t="str">
            <v>H</v>
          </cell>
          <cell r="E61">
            <v>40</v>
          </cell>
          <cell r="F61" t="str">
            <v>H</v>
          </cell>
          <cell r="G61">
            <v>4000</v>
          </cell>
          <cell r="H61" t="str">
            <v>H</v>
          </cell>
          <cell r="I61">
            <v>4000</v>
          </cell>
          <cell r="J61" t="str">
            <v>H</v>
          </cell>
          <cell r="K61">
            <v>40</v>
          </cell>
          <cell r="L61" t="str">
            <v>H</v>
          </cell>
          <cell r="M61">
            <v>40</v>
          </cell>
          <cell r="N61" t="str">
            <v>H</v>
          </cell>
          <cell r="O61">
            <v>330</v>
          </cell>
          <cell r="P61" t="str">
            <v>NS</v>
          </cell>
          <cell r="Q61">
            <v>920</v>
          </cell>
          <cell r="R61" t="str">
            <v>NS</v>
          </cell>
          <cell r="S61">
            <v>1100</v>
          </cell>
          <cell r="T61" t="str">
            <v>NS</v>
          </cell>
          <cell r="U61">
            <v>4</v>
          </cell>
          <cell r="V61">
            <v>4.4</v>
          </cell>
          <cell r="W61" t="str">
            <v>E</v>
          </cell>
          <cell r="X61">
            <v>4</v>
          </cell>
          <cell r="Y61">
            <v>4.4</v>
          </cell>
          <cell r="Z61" t="str">
            <v>E</v>
          </cell>
          <cell r="AA61">
            <v>400</v>
          </cell>
          <cell r="AB61">
            <v>440</v>
          </cell>
          <cell r="AC61" t="str">
            <v>E</v>
          </cell>
          <cell r="AD61">
            <v>400</v>
          </cell>
          <cell r="AE61">
            <v>440</v>
          </cell>
          <cell r="AF61" t="str">
            <v>E</v>
          </cell>
          <cell r="AG61">
            <v>4</v>
          </cell>
          <cell r="AH61">
            <v>4.4</v>
          </cell>
          <cell r="AI61" t="str">
            <v>E</v>
          </cell>
          <cell r="AJ61">
            <v>4</v>
          </cell>
          <cell r="AK61">
            <v>4.4</v>
          </cell>
          <cell r="AL61" t="str">
            <v>E</v>
          </cell>
          <cell r="AM61" t="str">
            <v>NA</v>
          </cell>
          <cell r="AN61" t="str">
            <v>NA</v>
          </cell>
          <cell r="AO61">
            <v>0.005</v>
          </cell>
          <cell r="AP61" t="str">
            <v>NA</v>
          </cell>
          <cell r="AQ61">
            <v>0.005</v>
          </cell>
          <cell r="AR61" t="str">
            <v>NA</v>
          </cell>
          <cell r="AS61">
            <v>400</v>
          </cell>
          <cell r="AT61" t="str">
            <v>YES</v>
          </cell>
          <cell r="AU61">
            <v>28500</v>
          </cell>
          <cell r="AV61">
            <v>12900</v>
          </cell>
          <cell r="AW61">
            <v>14900</v>
          </cell>
          <cell r="AX61" t="str">
            <v>YES</v>
          </cell>
          <cell r="AY61">
            <v>174.9</v>
          </cell>
          <cell r="AZ61" t="str">
            <v>NA</v>
          </cell>
          <cell r="BA61" t="str">
            <v>NA</v>
          </cell>
          <cell r="BB61" t="str">
            <v>NO</v>
          </cell>
        </row>
        <row r="62">
          <cell r="A62">
            <v>126998</v>
          </cell>
          <cell r="B62" t="str">
            <v>CHLOROPRENE</v>
          </cell>
          <cell r="C62">
            <v>19</v>
          </cell>
          <cell r="D62" t="str">
            <v>NS</v>
          </cell>
          <cell r="E62">
            <v>41</v>
          </cell>
          <cell r="F62" t="str">
            <v>NS</v>
          </cell>
          <cell r="G62">
            <v>1900</v>
          </cell>
          <cell r="H62" t="str">
            <v>NS</v>
          </cell>
          <cell r="I62">
            <v>4100</v>
          </cell>
          <cell r="J62" t="str">
            <v>NS</v>
          </cell>
          <cell r="K62">
            <v>1900</v>
          </cell>
          <cell r="L62" t="str">
            <v>NS</v>
          </cell>
          <cell r="M62">
            <v>4100</v>
          </cell>
          <cell r="N62" t="str">
            <v>NS</v>
          </cell>
          <cell r="O62">
            <v>130</v>
          </cell>
          <cell r="P62" t="str">
            <v>NS</v>
          </cell>
          <cell r="Q62">
            <v>370</v>
          </cell>
          <cell r="R62" t="str">
            <v>NS</v>
          </cell>
          <cell r="S62">
            <v>430</v>
          </cell>
          <cell r="T62" t="str">
            <v>NS</v>
          </cell>
          <cell r="U62">
            <v>1.9</v>
          </cell>
          <cell r="V62">
            <v>0.45</v>
          </cell>
          <cell r="W62" t="str">
            <v>E</v>
          </cell>
          <cell r="X62">
            <v>4.1</v>
          </cell>
          <cell r="Y62">
            <v>0.97</v>
          </cell>
          <cell r="Z62" t="str">
            <v>E</v>
          </cell>
          <cell r="AA62">
            <v>190</v>
          </cell>
          <cell r="AB62">
            <v>45</v>
          </cell>
          <cell r="AC62" t="str">
            <v>E</v>
          </cell>
          <cell r="AD62">
            <v>410</v>
          </cell>
          <cell r="AE62">
            <v>97</v>
          </cell>
          <cell r="AF62" t="str">
            <v>E</v>
          </cell>
          <cell r="AG62">
            <v>190</v>
          </cell>
          <cell r="AH62">
            <v>45</v>
          </cell>
          <cell r="AI62" t="str">
            <v>E</v>
          </cell>
          <cell r="AJ62">
            <v>410</v>
          </cell>
          <cell r="AK62">
            <v>97</v>
          </cell>
          <cell r="AL62" t="str">
            <v>E</v>
          </cell>
          <cell r="AM62" t="str">
            <v>NA</v>
          </cell>
          <cell r="AN62" t="str">
            <v>NA</v>
          </cell>
          <cell r="AO62">
            <v>0.02</v>
          </cell>
          <cell r="AP62" t="str">
            <v>NA</v>
          </cell>
          <cell r="AQ62">
            <v>0.0019999</v>
          </cell>
          <cell r="AR62" t="str">
            <v>NA</v>
          </cell>
          <cell r="AS62">
            <v>50</v>
          </cell>
          <cell r="AT62" t="str">
            <v>YES</v>
          </cell>
          <cell r="AU62">
            <v>2115</v>
          </cell>
          <cell r="AV62">
            <v>13100</v>
          </cell>
          <cell r="AW62">
            <v>15000</v>
          </cell>
          <cell r="AX62" t="str">
            <v>YES</v>
          </cell>
          <cell r="AY62">
            <v>59.4</v>
          </cell>
          <cell r="AZ62">
            <v>0.69</v>
          </cell>
          <cell r="BA62" t="str">
            <v>NA</v>
          </cell>
          <cell r="BB62" t="str">
            <v>NO</v>
          </cell>
        </row>
        <row r="63">
          <cell r="A63">
            <v>2921882</v>
          </cell>
          <cell r="B63" t="str">
            <v>CHLORPYRIFOS</v>
          </cell>
          <cell r="C63">
            <v>20</v>
          </cell>
          <cell r="D63" t="str">
            <v>H</v>
          </cell>
          <cell r="E63">
            <v>20</v>
          </cell>
          <cell r="F63" t="str">
            <v>H</v>
          </cell>
          <cell r="G63">
            <v>1300</v>
          </cell>
          <cell r="H63" t="str">
            <v>S</v>
          </cell>
          <cell r="I63">
            <v>1300</v>
          </cell>
          <cell r="J63" t="str">
            <v>S</v>
          </cell>
          <cell r="K63">
            <v>20</v>
          </cell>
          <cell r="L63" t="str">
            <v>H</v>
          </cell>
          <cell r="M63">
            <v>20</v>
          </cell>
          <cell r="N63" t="str">
            <v>H</v>
          </cell>
          <cell r="O63">
            <v>660</v>
          </cell>
          <cell r="P63" t="str">
            <v>GS</v>
          </cell>
          <cell r="Q63">
            <v>8400</v>
          </cell>
          <cell r="R63" t="str">
            <v>GS</v>
          </cell>
          <cell r="S63">
            <v>190000</v>
          </cell>
          <cell r="T63" t="str">
            <v>C</v>
          </cell>
          <cell r="U63">
            <v>2</v>
          </cell>
          <cell r="V63">
            <v>23</v>
          </cell>
          <cell r="W63" t="str">
            <v>E</v>
          </cell>
          <cell r="X63">
            <v>2</v>
          </cell>
          <cell r="Y63">
            <v>23</v>
          </cell>
          <cell r="Z63" t="str">
            <v>E</v>
          </cell>
          <cell r="AA63">
            <v>130</v>
          </cell>
          <cell r="AB63">
            <v>1500</v>
          </cell>
          <cell r="AC63" t="str">
            <v>E</v>
          </cell>
          <cell r="AD63">
            <v>130</v>
          </cell>
          <cell r="AE63">
            <v>1500</v>
          </cell>
          <cell r="AF63" t="str">
            <v>E</v>
          </cell>
          <cell r="AG63">
            <v>2</v>
          </cell>
          <cell r="AH63">
            <v>23</v>
          </cell>
          <cell r="AI63" t="str">
            <v>E</v>
          </cell>
          <cell r="AJ63">
            <v>2</v>
          </cell>
          <cell r="AK63">
            <v>23</v>
          </cell>
          <cell r="AL63" t="str">
            <v>E</v>
          </cell>
          <cell r="AM63">
            <v>15</v>
          </cell>
          <cell r="AN63" t="str">
            <v>NA</v>
          </cell>
          <cell r="AO63">
            <v>0.003</v>
          </cell>
          <cell r="AP63" t="str">
            <v>NA</v>
          </cell>
          <cell r="AQ63">
            <v>0.003</v>
          </cell>
          <cell r="AR63" t="str">
            <v>NA</v>
          </cell>
          <cell r="AS63">
            <v>4600</v>
          </cell>
          <cell r="AT63" t="str">
            <v>NO</v>
          </cell>
          <cell r="AU63">
            <v>1.3</v>
          </cell>
          <cell r="AV63" t="str">
            <v>NA</v>
          </cell>
          <cell r="AW63" t="str">
            <v>NA</v>
          </cell>
          <cell r="AX63" t="str">
            <v>NO</v>
          </cell>
          <cell r="AY63">
            <v>200</v>
          </cell>
          <cell r="AZ63" t="str">
            <v>NA</v>
          </cell>
          <cell r="BA63" t="str">
            <v>NA</v>
          </cell>
          <cell r="BB63" t="str">
            <v>NO</v>
          </cell>
        </row>
        <row r="64">
          <cell r="A64">
            <v>218019</v>
          </cell>
          <cell r="B64" t="str">
            <v>CHRYSENE</v>
          </cell>
          <cell r="C64">
            <v>1.8</v>
          </cell>
          <cell r="D64" t="str">
            <v>S</v>
          </cell>
          <cell r="E64">
            <v>1.8</v>
          </cell>
          <cell r="F64" t="str">
            <v>S</v>
          </cell>
          <cell r="G64">
            <v>1.8</v>
          </cell>
          <cell r="H64" t="str">
            <v>S</v>
          </cell>
          <cell r="I64">
            <v>1.8</v>
          </cell>
          <cell r="J64" t="str">
            <v>S</v>
          </cell>
          <cell r="K64">
            <v>1.8</v>
          </cell>
          <cell r="L64" t="str">
            <v>S</v>
          </cell>
          <cell r="M64">
            <v>1.8</v>
          </cell>
          <cell r="N64" t="str">
            <v>S</v>
          </cell>
          <cell r="O64">
            <v>2500</v>
          </cell>
          <cell r="P64" t="str">
            <v>GC</v>
          </cell>
          <cell r="Q64">
            <v>11000</v>
          </cell>
          <cell r="R64" t="str">
            <v>GC</v>
          </cell>
          <cell r="S64">
            <v>190000</v>
          </cell>
          <cell r="T64" t="str">
            <v>C</v>
          </cell>
          <cell r="U64">
            <v>0.18</v>
          </cell>
          <cell r="V64">
            <v>220</v>
          </cell>
          <cell r="W64" t="str">
            <v>E</v>
          </cell>
          <cell r="X64">
            <v>0.18</v>
          </cell>
          <cell r="Y64">
            <v>220</v>
          </cell>
          <cell r="Z64" t="str">
            <v>E</v>
          </cell>
          <cell r="AA64">
            <v>0.18</v>
          </cell>
          <cell r="AB64">
            <v>220</v>
          </cell>
          <cell r="AC64" t="str">
            <v>E</v>
          </cell>
          <cell r="AD64">
            <v>0.18</v>
          </cell>
          <cell r="AE64">
            <v>220</v>
          </cell>
          <cell r="AF64" t="str">
            <v>E</v>
          </cell>
          <cell r="AG64">
            <v>0.18</v>
          </cell>
          <cell r="AH64">
            <v>220</v>
          </cell>
          <cell r="AI64" t="str">
            <v>E</v>
          </cell>
          <cell r="AJ64">
            <v>0.18</v>
          </cell>
          <cell r="AK64">
            <v>220</v>
          </cell>
          <cell r="AL64" t="str">
            <v>E</v>
          </cell>
          <cell r="AM64">
            <v>5</v>
          </cell>
          <cell r="AN64" t="str">
            <v>NA</v>
          </cell>
          <cell r="AO64" t="str">
            <v>NA</v>
          </cell>
          <cell r="AP64">
            <v>0.0073</v>
          </cell>
          <cell r="AQ64" t="str">
            <v>NA</v>
          </cell>
          <cell r="AR64">
            <v>0.00385</v>
          </cell>
          <cell r="AS64">
            <v>490000</v>
          </cell>
          <cell r="AT64" t="str">
            <v>NO</v>
          </cell>
          <cell r="AU64">
            <v>0.0018</v>
          </cell>
          <cell r="AV64" t="str">
            <v>NA</v>
          </cell>
          <cell r="AW64" t="str">
            <v>NA</v>
          </cell>
          <cell r="AX64" t="str">
            <v>NO</v>
          </cell>
          <cell r="AY64">
            <v>448</v>
          </cell>
          <cell r="AZ64">
            <v>0.13</v>
          </cell>
          <cell r="BA64" t="str">
            <v>NA</v>
          </cell>
          <cell r="BB64" t="str">
            <v>YES (PAH)</v>
          </cell>
        </row>
        <row r="65">
          <cell r="A65">
            <v>1319773</v>
          </cell>
          <cell r="B65" t="str">
            <v>CRESOL(S)</v>
          </cell>
          <cell r="C65">
            <v>49</v>
          </cell>
          <cell r="D65" t="str">
            <v>NS</v>
          </cell>
          <cell r="E65">
            <v>100</v>
          </cell>
          <cell r="F65" t="str">
            <v>NS</v>
          </cell>
          <cell r="G65">
            <v>4900</v>
          </cell>
          <cell r="H65" t="str">
            <v>NS</v>
          </cell>
          <cell r="I65">
            <v>10000</v>
          </cell>
          <cell r="J65" t="str">
            <v>NS</v>
          </cell>
          <cell r="K65">
            <v>4900</v>
          </cell>
          <cell r="L65" t="str">
            <v>NS</v>
          </cell>
          <cell r="M65">
            <v>10000</v>
          </cell>
          <cell r="N65" t="str">
            <v>NS</v>
          </cell>
          <cell r="O65">
            <v>330</v>
          </cell>
          <cell r="P65" t="str">
            <v>NS</v>
          </cell>
          <cell r="Q65">
            <v>920</v>
          </cell>
          <cell r="R65" t="str">
            <v>NS</v>
          </cell>
          <cell r="S65">
            <v>1100</v>
          </cell>
          <cell r="T65" t="str">
            <v>NS</v>
          </cell>
          <cell r="U65">
            <v>4.9</v>
          </cell>
          <cell r="V65">
            <v>0.85</v>
          </cell>
          <cell r="W65" t="str">
            <v>E</v>
          </cell>
          <cell r="X65">
            <v>10</v>
          </cell>
          <cell r="Y65">
            <v>1.7</v>
          </cell>
          <cell r="Z65" t="str">
            <v>E</v>
          </cell>
          <cell r="AA65">
            <v>490</v>
          </cell>
          <cell r="AB65">
            <v>85</v>
          </cell>
          <cell r="AC65" t="str">
            <v>E</v>
          </cell>
          <cell r="AD65">
            <v>1000</v>
          </cell>
          <cell r="AE65">
            <v>170</v>
          </cell>
          <cell r="AF65" t="str">
            <v>E</v>
          </cell>
          <cell r="AG65">
            <v>490</v>
          </cell>
          <cell r="AH65">
            <v>85</v>
          </cell>
          <cell r="AI65" t="str">
            <v>E</v>
          </cell>
          <cell r="AJ65">
            <v>1000</v>
          </cell>
          <cell r="AK65">
            <v>170</v>
          </cell>
          <cell r="AL65" t="str">
            <v>E</v>
          </cell>
          <cell r="AM65" t="str">
            <v>NA</v>
          </cell>
          <cell r="AN65" t="str">
            <v>NA</v>
          </cell>
          <cell r="AO65">
            <v>0.005</v>
          </cell>
          <cell r="AP65" t="str">
            <v>NA</v>
          </cell>
          <cell r="AQ65">
            <v>0.005</v>
          </cell>
          <cell r="AR65" t="str">
            <v>NA</v>
          </cell>
          <cell r="AS65">
            <v>25</v>
          </cell>
          <cell r="AT65" t="str">
            <v>YES</v>
          </cell>
          <cell r="AU65">
            <v>19320</v>
          </cell>
          <cell r="AV65">
            <v>13000</v>
          </cell>
          <cell r="AW65">
            <v>14900</v>
          </cell>
          <cell r="AX65" t="str">
            <v>YES</v>
          </cell>
          <cell r="AY65">
            <v>138.5</v>
          </cell>
          <cell r="AZ65">
            <v>5.16</v>
          </cell>
          <cell r="BA65" t="str">
            <v>NA</v>
          </cell>
          <cell r="BB65" t="str">
            <v>NO</v>
          </cell>
        </row>
        <row r="66">
          <cell r="A66">
            <v>59507</v>
          </cell>
          <cell r="B66" t="str">
            <v>CRESOL, P-CHLORO-M-</v>
          </cell>
          <cell r="C66">
            <v>180</v>
          </cell>
          <cell r="D66" t="str">
            <v>GS</v>
          </cell>
          <cell r="E66">
            <v>510</v>
          </cell>
          <cell r="F66" t="str">
            <v>GS</v>
          </cell>
          <cell r="G66">
            <v>18000</v>
          </cell>
          <cell r="H66" t="str">
            <v>GS</v>
          </cell>
          <cell r="I66">
            <v>51000</v>
          </cell>
          <cell r="J66" t="str">
            <v>GS</v>
          </cell>
          <cell r="K66">
            <v>180</v>
          </cell>
          <cell r="L66" t="str">
            <v>GS</v>
          </cell>
          <cell r="M66">
            <v>510</v>
          </cell>
          <cell r="N66" t="str">
            <v>GS</v>
          </cell>
          <cell r="O66">
            <v>1100</v>
          </cell>
          <cell r="P66" t="str">
            <v>GS</v>
          </cell>
          <cell r="Q66">
            <v>14000</v>
          </cell>
          <cell r="R66" t="str">
            <v>GS</v>
          </cell>
          <cell r="S66">
            <v>190000</v>
          </cell>
          <cell r="T66" t="str">
            <v>C</v>
          </cell>
          <cell r="U66">
            <v>18</v>
          </cell>
          <cell r="V66">
            <v>37</v>
          </cell>
          <cell r="W66" t="str">
            <v>E</v>
          </cell>
          <cell r="X66">
            <v>51</v>
          </cell>
          <cell r="Y66">
            <v>100</v>
          </cell>
          <cell r="Z66" t="str">
            <v>E</v>
          </cell>
          <cell r="AA66">
            <v>1800</v>
          </cell>
          <cell r="AB66">
            <v>3700</v>
          </cell>
          <cell r="AC66" t="str">
            <v>E</v>
          </cell>
          <cell r="AD66">
            <v>5100</v>
          </cell>
          <cell r="AE66">
            <v>10000</v>
          </cell>
          <cell r="AF66" t="str">
            <v>E</v>
          </cell>
          <cell r="AG66">
            <v>18</v>
          </cell>
          <cell r="AH66">
            <v>37</v>
          </cell>
          <cell r="AI66" t="str">
            <v>E</v>
          </cell>
          <cell r="AJ66">
            <v>51</v>
          </cell>
          <cell r="AK66">
            <v>100</v>
          </cell>
          <cell r="AL66" t="str">
            <v>E</v>
          </cell>
          <cell r="AM66">
            <v>30</v>
          </cell>
          <cell r="AN66" t="str">
            <v>NA</v>
          </cell>
          <cell r="AO66">
            <v>0.005</v>
          </cell>
          <cell r="AP66" t="str">
            <v>NA</v>
          </cell>
          <cell r="AQ66">
            <v>0.005</v>
          </cell>
          <cell r="AR66" t="str">
            <v>NA</v>
          </cell>
          <cell r="AS66">
            <v>780</v>
          </cell>
          <cell r="AT66" t="str">
            <v>NO</v>
          </cell>
          <cell r="AU66">
            <v>3850</v>
          </cell>
          <cell r="AV66" t="str">
            <v>NA</v>
          </cell>
          <cell r="AW66" t="str">
            <v>NA</v>
          </cell>
          <cell r="AX66" t="str">
            <v>NO</v>
          </cell>
          <cell r="AY66">
            <v>235</v>
          </cell>
          <cell r="AZ66" t="str">
            <v>NA</v>
          </cell>
          <cell r="BA66" t="str">
            <v>NA</v>
          </cell>
          <cell r="BB66" t="str">
            <v>NO</v>
          </cell>
        </row>
        <row r="67">
          <cell r="A67">
            <v>4170303</v>
          </cell>
          <cell r="B67" t="str">
            <v>CROTONALDEHYDE</v>
          </cell>
          <cell r="C67">
            <v>0.079</v>
          </cell>
          <cell r="D67" t="str">
            <v>NC</v>
          </cell>
          <cell r="E67">
            <v>0.34</v>
          </cell>
          <cell r="F67" t="str">
            <v>NC</v>
          </cell>
          <cell r="G67">
            <v>7.9</v>
          </cell>
          <cell r="H67" t="str">
            <v>NC</v>
          </cell>
          <cell r="I67">
            <v>34</v>
          </cell>
          <cell r="J67" t="str">
            <v>NC</v>
          </cell>
          <cell r="K67">
            <v>7.9</v>
          </cell>
          <cell r="L67" t="str">
            <v>NC</v>
          </cell>
          <cell r="M67">
            <v>34</v>
          </cell>
          <cell r="N67" t="str">
            <v>NC</v>
          </cell>
          <cell r="O67">
            <v>9.4</v>
          </cell>
          <cell r="P67" t="str">
            <v>GC</v>
          </cell>
          <cell r="Q67">
            <v>42</v>
          </cell>
          <cell r="R67" t="str">
            <v>GC</v>
          </cell>
          <cell r="S67">
            <v>10000</v>
          </cell>
          <cell r="T67" t="str">
            <v>C</v>
          </cell>
          <cell r="U67">
            <v>0.0079</v>
          </cell>
          <cell r="V67">
            <v>0.00099</v>
          </cell>
          <cell r="W67" t="str">
            <v>E</v>
          </cell>
          <cell r="X67">
            <v>0.034</v>
          </cell>
          <cell r="Y67">
            <v>0.0043</v>
          </cell>
          <cell r="Z67" t="str">
            <v>E</v>
          </cell>
          <cell r="AA67">
            <v>0.79</v>
          </cell>
          <cell r="AB67">
            <v>0.099</v>
          </cell>
          <cell r="AC67" t="str">
            <v>E</v>
          </cell>
          <cell r="AD67">
            <v>3.4</v>
          </cell>
          <cell r="AE67">
            <v>0.43</v>
          </cell>
          <cell r="AF67" t="str">
            <v>E</v>
          </cell>
          <cell r="AG67">
            <v>0.79</v>
          </cell>
          <cell r="AH67">
            <v>0.099</v>
          </cell>
          <cell r="AI67" t="str">
            <v>E</v>
          </cell>
          <cell r="AJ67">
            <v>3.4</v>
          </cell>
          <cell r="AK67">
            <v>0.43</v>
          </cell>
          <cell r="AL67" t="str">
            <v>E</v>
          </cell>
          <cell r="AM67" t="str">
            <v>NA</v>
          </cell>
          <cell r="AN67" t="str">
            <v>NA</v>
          </cell>
          <cell r="AO67" t="str">
            <v>NA</v>
          </cell>
          <cell r="AP67">
            <v>1.9</v>
          </cell>
          <cell r="AQ67" t="str">
            <v>NA</v>
          </cell>
          <cell r="AR67">
            <v>1.9</v>
          </cell>
          <cell r="AS67">
            <v>5.6</v>
          </cell>
          <cell r="AT67" t="str">
            <v>YES</v>
          </cell>
          <cell r="AU67">
            <v>181000</v>
          </cell>
          <cell r="AV67" t="str">
            <v>NA</v>
          </cell>
          <cell r="AW67" t="str">
            <v>NA</v>
          </cell>
          <cell r="AX67" t="str">
            <v>YES</v>
          </cell>
          <cell r="AY67">
            <v>104</v>
          </cell>
          <cell r="AZ67">
            <v>18.07</v>
          </cell>
          <cell r="BA67" t="str">
            <v>NA</v>
          </cell>
          <cell r="BB67" t="str">
            <v>NO</v>
          </cell>
        </row>
        <row r="68">
          <cell r="A68">
            <v>98828</v>
          </cell>
          <cell r="B68" t="str">
            <v>CUMENE</v>
          </cell>
          <cell r="C68">
            <v>25</v>
          </cell>
          <cell r="D68" t="str">
            <v>NS</v>
          </cell>
          <cell r="E68">
            <v>52</v>
          </cell>
          <cell r="F68" t="str">
            <v>NS</v>
          </cell>
          <cell r="G68">
            <v>2500</v>
          </cell>
          <cell r="H68" t="str">
            <v>NS</v>
          </cell>
          <cell r="I68">
            <v>5200</v>
          </cell>
          <cell r="J68" t="str">
            <v>NS</v>
          </cell>
          <cell r="K68">
            <v>2500</v>
          </cell>
          <cell r="L68" t="str">
            <v>NS</v>
          </cell>
          <cell r="M68">
            <v>5200</v>
          </cell>
          <cell r="N68" t="str">
            <v>NS</v>
          </cell>
          <cell r="O68">
            <v>170</v>
          </cell>
          <cell r="P68" t="str">
            <v>NS</v>
          </cell>
          <cell r="Q68">
            <v>480</v>
          </cell>
          <cell r="R68" t="str">
            <v>NS</v>
          </cell>
          <cell r="S68">
            <v>550</v>
          </cell>
          <cell r="T68" t="str">
            <v>NS</v>
          </cell>
          <cell r="U68">
            <v>2.5</v>
          </cell>
          <cell r="V68">
            <v>18</v>
          </cell>
          <cell r="W68" t="str">
            <v>E</v>
          </cell>
          <cell r="X68">
            <v>5.2</v>
          </cell>
          <cell r="Y68">
            <v>37</v>
          </cell>
          <cell r="Z68" t="str">
            <v>E</v>
          </cell>
          <cell r="AA68">
            <v>250</v>
          </cell>
          <cell r="AB68">
            <v>1800</v>
          </cell>
          <cell r="AC68" t="str">
            <v>E</v>
          </cell>
          <cell r="AD68">
            <v>520</v>
          </cell>
          <cell r="AE68">
            <v>3700</v>
          </cell>
          <cell r="AF68" t="str">
            <v>E</v>
          </cell>
          <cell r="AG68">
            <v>250</v>
          </cell>
          <cell r="AH68">
            <v>1800</v>
          </cell>
          <cell r="AI68" t="str">
            <v>E</v>
          </cell>
          <cell r="AJ68">
            <v>520</v>
          </cell>
          <cell r="AK68">
            <v>3700</v>
          </cell>
          <cell r="AL68" t="str">
            <v>E</v>
          </cell>
          <cell r="AM68">
            <v>15</v>
          </cell>
          <cell r="AN68" t="str">
            <v>NA</v>
          </cell>
          <cell r="AO68">
            <v>0.04</v>
          </cell>
          <cell r="AP68" t="str">
            <v>NA</v>
          </cell>
          <cell r="AQ68">
            <v>0.0025713</v>
          </cell>
          <cell r="AR68" t="str">
            <v>NA</v>
          </cell>
          <cell r="AS68">
            <v>2800</v>
          </cell>
          <cell r="AT68" t="str">
            <v>YES</v>
          </cell>
          <cell r="AU68">
            <v>49.9</v>
          </cell>
          <cell r="AV68">
            <v>13100</v>
          </cell>
          <cell r="AW68">
            <v>15100</v>
          </cell>
          <cell r="AX68" t="str">
            <v>YES</v>
          </cell>
          <cell r="AY68">
            <v>152.4</v>
          </cell>
          <cell r="AZ68">
            <v>15.81</v>
          </cell>
          <cell r="BA68" t="str">
            <v>NA</v>
          </cell>
          <cell r="BB68" t="str">
            <v>NO</v>
          </cell>
        </row>
        <row r="69">
          <cell r="A69">
            <v>108941</v>
          </cell>
          <cell r="B69" t="str">
            <v>CYCLOHEXANONE</v>
          </cell>
          <cell r="C69">
            <v>49000</v>
          </cell>
          <cell r="D69" t="str">
            <v>NS</v>
          </cell>
          <cell r="E69">
            <v>100000</v>
          </cell>
          <cell r="F69" t="str">
            <v>NS</v>
          </cell>
          <cell r="G69">
            <v>4900000</v>
          </cell>
          <cell r="H69" t="str">
            <v>NS</v>
          </cell>
          <cell r="I69">
            <v>5000000</v>
          </cell>
          <cell r="J69" t="str">
            <v>S</v>
          </cell>
          <cell r="K69">
            <v>49000</v>
          </cell>
          <cell r="L69" t="str">
            <v>NS</v>
          </cell>
          <cell r="M69">
            <v>100000</v>
          </cell>
          <cell r="N69" t="str">
            <v>NS</v>
          </cell>
          <cell r="O69">
            <v>10000</v>
          </cell>
          <cell r="P69" t="str">
            <v>C</v>
          </cell>
          <cell r="Q69">
            <v>10000</v>
          </cell>
          <cell r="R69" t="str">
            <v>C</v>
          </cell>
          <cell r="S69">
            <v>10000</v>
          </cell>
          <cell r="T69" t="str">
            <v>C</v>
          </cell>
          <cell r="U69">
            <v>4900</v>
          </cell>
          <cell r="V69">
            <v>1400</v>
          </cell>
          <cell r="W69" t="str">
            <v>E</v>
          </cell>
          <cell r="X69">
            <v>10000</v>
          </cell>
          <cell r="Y69">
            <v>2800</v>
          </cell>
          <cell r="Z69" t="str">
            <v>E</v>
          </cell>
          <cell r="AA69">
            <v>10000</v>
          </cell>
          <cell r="AB69">
            <v>10000</v>
          </cell>
          <cell r="AC69" t="str">
            <v>C</v>
          </cell>
          <cell r="AD69">
            <v>10000</v>
          </cell>
          <cell r="AE69">
            <v>10000</v>
          </cell>
          <cell r="AF69" t="str">
            <v>C</v>
          </cell>
          <cell r="AG69">
            <v>4900</v>
          </cell>
          <cell r="AH69">
            <v>1400</v>
          </cell>
          <cell r="AI69" t="str">
            <v>E</v>
          </cell>
          <cell r="AJ69">
            <v>10000</v>
          </cell>
          <cell r="AK69">
            <v>2800</v>
          </cell>
          <cell r="AL69" t="str">
            <v>E</v>
          </cell>
          <cell r="AM69" t="str">
            <v>NA</v>
          </cell>
          <cell r="AN69" t="str">
            <v>NA</v>
          </cell>
          <cell r="AO69">
            <v>5</v>
          </cell>
          <cell r="AP69" t="str">
            <v>NA</v>
          </cell>
          <cell r="AQ69">
            <v>5</v>
          </cell>
          <cell r="AR69" t="str">
            <v>NA</v>
          </cell>
          <cell r="AS69">
            <v>66</v>
          </cell>
          <cell r="AT69" t="str">
            <v>YES</v>
          </cell>
          <cell r="AU69">
            <v>5000</v>
          </cell>
          <cell r="AV69">
            <v>13000</v>
          </cell>
          <cell r="AW69">
            <v>14900</v>
          </cell>
          <cell r="AX69" t="str">
            <v>YES</v>
          </cell>
          <cell r="AY69">
            <v>157</v>
          </cell>
          <cell r="AZ69" t="str">
            <v>NA</v>
          </cell>
          <cell r="BA69" t="str">
            <v>NA</v>
          </cell>
          <cell r="BB69" t="str">
            <v>NO</v>
          </cell>
        </row>
        <row r="70">
          <cell r="A70">
            <v>72548</v>
          </cell>
          <cell r="B70" t="str">
            <v>DDD, 4,4'-</v>
          </cell>
          <cell r="C70">
            <v>0.62</v>
          </cell>
          <cell r="D70" t="str">
            <v>NC</v>
          </cell>
          <cell r="E70">
            <v>2.7</v>
          </cell>
          <cell r="F70" t="str">
            <v>NC</v>
          </cell>
          <cell r="G70">
            <v>62</v>
          </cell>
          <cell r="H70" t="str">
            <v>NC</v>
          </cell>
          <cell r="I70">
            <v>160</v>
          </cell>
          <cell r="J70" t="str">
            <v>S</v>
          </cell>
          <cell r="K70">
            <v>62</v>
          </cell>
          <cell r="L70" t="str">
            <v>NC</v>
          </cell>
          <cell r="M70">
            <v>160</v>
          </cell>
          <cell r="N70" t="str">
            <v>S</v>
          </cell>
          <cell r="O70">
            <v>75</v>
          </cell>
          <cell r="P70" t="str">
            <v>GC</v>
          </cell>
          <cell r="Q70">
            <v>330</v>
          </cell>
          <cell r="R70" t="str">
            <v>GC</v>
          </cell>
          <cell r="S70">
            <v>190000</v>
          </cell>
          <cell r="T70" t="str">
            <v>C</v>
          </cell>
          <cell r="U70">
            <v>0.062</v>
          </cell>
          <cell r="V70">
            <v>6.8</v>
          </cell>
          <cell r="W70" t="str">
            <v>E</v>
          </cell>
          <cell r="X70">
            <v>0.27</v>
          </cell>
          <cell r="Y70">
            <v>29</v>
          </cell>
          <cell r="Z70" t="str">
            <v>E</v>
          </cell>
          <cell r="AA70">
            <v>6.2</v>
          </cell>
          <cell r="AB70">
            <v>680</v>
          </cell>
          <cell r="AC70" t="str">
            <v>E</v>
          </cell>
          <cell r="AD70">
            <v>16</v>
          </cell>
          <cell r="AE70">
            <v>1700</v>
          </cell>
          <cell r="AF70" t="str">
            <v>E</v>
          </cell>
          <cell r="AG70">
            <v>6.2</v>
          </cell>
          <cell r="AH70">
            <v>680</v>
          </cell>
          <cell r="AI70" t="str">
            <v>E</v>
          </cell>
          <cell r="AJ70">
            <v>16</v>
          </cell>
          <cell r="AK70">
            <v>1700</v>
          </cell>
          <cell r="AL70" t="str">
            <v>E</v>
          </cell>
          <cell r="AM70">
            <v>10</v>
          </cell>
          <cell r="AN70" t="str">
            <v>NA</v>
          </cell>
          <cell r="AO70" t="str">
            <v>NA</v>
          </cell>
          <cell r="AP70">
            <v>0.24</v>
          </cell>
          <cell r="AQ70" t="str">
            <v>NA</v>
          </cell>
          <cell r="AR70">
            <v>0.2415</v>
          </cell>
          <cell r="AS70">
            <v>44000</v>
          </cell>
          <cell r="AT70" t="str">
            <v>NO</v>
          </cell>
          <cell r="AU70">
            <v>0.16</v>
          </cell>
          <cell r="AV70" t="str">
            <v>NA</v>
          </cell>
          <cell r="AW70" t="str">
            <v>NA</v>
          </cell>
          <cell r="AX70" t="str">
            <v>NO</v>
          </cell>
          <cell r="AY70">
            <v>193</v>
          </cell>
          <cell r="AZ70">
            <v>0.02</v>
          </cell>
          <cell r="BA70" t="str">
            <v>NA</v>
          </cell>
          <cell r="BB70" t="str">
            <v>YES (DDT METABOLITE)</v>
          </cell>
        </row>
        <row r="71">
          <cell r="A71">
            <v>72559</v>
          </cell>
          <cell r="B71" t="str">
            <v>DDE, 4,4'-</v>
          </cell>
          <cell r="C71">
            <v>1.3</v>
          </cell>
          <cell r="D71" t="str">
            <v>S</v>
          </cell>
          <cell r="E71">
            <v>1.3</v>
          </cell>
          <cell r="F71" t="str">
            <v>S</v>
          </cell>
          <cell r="G71">
            <v>1.3</v>
          </cell>
          <cell r="H71" t="str">
            <v>S</v>
          </cell>
          <cell r="I71">
            <v>1.3</v>
          </cell>
          <cell r="J71" t="str">
            <v>S</v>
          </cell>
          <cell r="K71">
            <v>1.3</v>
          </cell>
          <cell r="L71" t="str">
            <v>S</v>
          </cell>
          <cell r="M71">
            <v>1.3</v>
          </cell>
          <cell r="N71" t="str">
            <v>S</v>
          </cell>
          <cell r="O71">
            <v>53</v>
          </cell>
          <cell r="P71" t="str">
            <v>GC</v>
          </cell>
          <cell r="Q71">
            <v>230</v>
          </cell>
          <cell r="R71" t="str">
            <v>GC</v>
          </cell>
          <cell r="S71">
            <v>190000</v>
          </cell>
          <cell r="T71" t="str">
            <v>C</v>
          </cell>
          <cell r="U71">
            <v>0.13</v>
          </cell>
          <cell r="V71">
            <v>28</v>
          </cell>
          <cell r="W71" t="str">
            <v>E</v>
          </cell>
          <cell r="X71">
            <v>0.13</v>
          </cell>
          <cell r="Y71">
            <v>28</v>
          </cell>
          <cell r="Z71" t="str">
            <v>E</v>
          </cell>
          <cell r="AA71">
            <v>0.13</v>
          </cell>
          <cell r="AB71">
            <v>28</v>
          </cell>
          <cell r="AC71" t="str">
            <v>E</v>
          </cell>
          <cell r="AD71">
            <v>0.13</v>
          </cell>
          <cell r="AE71">
            <v>28</v>
          </cell>
          <cell r="AF71" t="str">
            <v>E</v>
          </cell>
          <cell r="AG71">
            <v>0.13</v>
          </cell>
          <cell r="AH71">
            <v>28</v>
          </cell>
          <cell r="AI71" t="str">
            <v>E</v>
          </cell>
          <cell r="AJ71">
            <v>0.13</v>
          </cell>
          <cell r="AK71">
            <v>28</v>
          </cell>
          <cell r="AL71" t="str">
            <v>E</v>
          </cell>
          <cell r="AM71">
            <v>10</v>
          </cell>
          <cell r="AN71" t="str">
            <v>NA</v>
          </cell>
          <cell r="AO71" t="str">
            <v>NA</v>
          </cell>
          <cell r="AP71">
            <v>0.34</v>
          </cell>
          <cell r="AQ71" t="str">
            <v>NA</v>
          </cell>
          <cell r="AR71">
            <v>0.34</v>
          </cell>
          <cell r="AS71">
            <v>87000</v>
          </cell>
          <cell r="AT71" t="str">
            <v>NO</v>
          </cell>
          <cell r="AU71">
            <v>0.0013</v>
          </cell>
          <cell r="AV71" t="str">
            <v>NA</v>
          </cell>
          <cell r="AW71" t="str">
            <v>NA</v>
          </cell>
          <cell r="AX71" t="str">
            <v>NO</v>
          </cell>
          <cell r="AY71">
            <v>348.1</v>
          </cell>
          <cell r="AZ71">
            <v>0.02</v>
          </cell>
          <cell r="BA71" t="str">
            <v>NA</v>
          </cell>
          <cell r="BB71" t="str">
            <v>YES (DDT METABOLITE)</v>
          </cell>
        </row>
        <row r="72">
          <cell r="A72">
            <v>50293</v>
          </cell>
          <cell r="B72" t="str">
            <v>DDT, 4,4'-</v>
          </cell>
          <cell r="C72">
            <v>1.7</v>
          </cell>
          <cell r="D72" t="str">
            <v>S</v>
          </cell>
          <cell r="E72">
            <v>1.7</v>
          </cell>
          <cell r="F72" t="str">
            <v>S</v>
          </cell>
          <cell r="G72">
            <v>1.7</v>
          </cell>
          <cell r="H72" t="str">
            <v>S</v>
          </cell>
          <cell r="I72">
            <v>1.7</v>
          </cell>
          <cell r="J72" t="str">
            <v>S</v>
          </cell>
          <cell r="K72">
            <v>1.7</v>
          </cell>
          <cell r="L72" t="str">
            <v>S</v>
          </cell>
          <cell r="M72">
            <v>1.7</v>
          </cell>
          <cell r="N72" t="str">
            <v>S</v>
          </cell>
          <cell r="O72">
            <v>53</v>
          </cell>
          <cell r="P72" t="str">
            <v>GC</v>
          </cell>
          <cell r="Q72">
            <v>230</v>
          </cell>
          <cell r="R72" t="str">
            <v>GC</v>
          </cell>
          <cell r="S72">
            <v>190000</v>
          </cell>
          <cell r="T72" t="str">
            <v>C</v>
          </cell>
          <cell r="U72">
            <v>0.17</v>
          </cell>
          <cell r="V72">
            <v>100</v>
          </cell>
          <cell r="W72" t="str">
            <v>E</v>
          </cell>
          <cell r="X72">
            <v>0.17</v>
          </cell>
          <cell r="Y72">
            <v>100</v>
          </cell>
          <cell r="Z72" t="str">
            <v>E</v>
          </cell>
          <cell r="AA72">
            <v>0.17</v>
          </cell>
          <cell r="AB72">
            <v>100</v>
          </cell>
          <cell r="AC72" t="str">
            <v>E</v>
          </cell>
          <cell r="AD72">
            <v>0.17</v>
          </cell>
          <cell r="AE72">
            <v>100</v>
          </cell>
          <cell r="AF72" t="str">
            <v>E</v>
          </cell>
          <cell r="AG72">
            <v>0.17</v>
          </cell>
          <cell r="AH72">
            <v>100</v>
          </cell>
          <cell r="AI72" t="str">
            <v>E</v>
          </cell>
          <cell r="AJ72">
            <v>0.17</v>
          </cell>
          <cell r="AK72">
            <v>100</v>
          </cell>
          <cell r="AL72" t="str">
            <v>E</v>
          </cell>
          <cell r="AM72">
            <v>5</v>
          </cell>
          <cell r="AN72" t="str">
            <v>NA</v>
          </cell>
          <cell r="AO72">
            <v>0.0005</v>
          </cell>
          <cell r="AP72">
            <v>0.34</v>
          </cell>
          <cell r="AQ72">
            <v>0.0005</v>
          </cell>
          <cell r="AR72">
            <v>0.34</v>
          </cell>
          <cell r="AS72">
            <v>240000</v>
          </cell>
          <cell r="AT72" t="str">
            <v>NO</v>
          </cell>
          <cell r="AU72">
            <v>0.0017</v>
          </cell>
          <cell r="AV72" t="str">
            <v>NA</v>
          </cell>
          <cell r="AW72" t="str">
            <v>NA</v>
          </cell>
          <cell r="AX72" t="str">
            <v>NO</v>
          </cell>
          <cell r="AY72">
            <v>260</v>
          </cell>
          <cell r="AZ72">
            <v>0.02</v>
          </cell>
          <cell r="BA72" t="str">
            <v>NA</v>
          </cell>
          <cell r="BB72" t="str">
            <v>YES </v>
          </cell>
        </row>
        <row r="73">
          <cell r="A73">
            <v>2303164</v>
          </cell>
          <cell r="B73" t="str">
            <v>DIALLATE</v>
          </cell>
          <cell r="C73">
            <v>2.5</v>
          </cell>
          <cell r="D73" t="str">
            <v>NC</v>
          </cell>
          <cell r="E73">
            <v>10</v>
          </cell>
          <cell r="F73" t="str">
            <v>NC</v>
          </cell>
          <cell r="G73">
            <v>250</v>
          </cell>
          <cell r="H73" t="str">
            <v>NC</v>
          </cell>
          <cell r="I73">
            <v>1000</v>
          </cell>
          <cell r="J73" t="str">
            <v>NC</v>
          </cell>
          <cell r="K73">
            <v>250</v>
          </cell>
          <cell r="L73" t="str">
            <v>NC</v>
          </cell>
          <cell r="M73">
            <v>1000</v>
          </cell>
          <cell r="N73" t="str">
            <v>NC</v>
          </cell>
          <cell r="O73">
            <v>18</v>
          </cell>
          <cell r="P73" t="str">
            <v>NC</v>
          </cell>
          <cell r="Q73">
            <v>93</v>
          </cell>
          <cell r="R73" t="str">
            <v>NC</v>
          </cell>
          <cell r="S73">
            <v>110</v>
          </cell>
          <cell r="T73" t="str">
            <v>NC</v>
          </cell>
          <cell r="U73">
            <v>0.25</v>
          </cell>
          <cell r="V73">
            <v>0.15</v>
          </cell>
          <cell r="W73" t="str">
            <v>E</v>
          </cell>
          <cell r="X73">
            <v>1</v>
          </cell>
          <cell r="Y73">
            <v>0.59</v>
          </cell>
          <cell r="Z73" t="str">
            <v>E</v>
          </cell>
          <cell r="AA73">
            <v>25</v>
          </cell>
          <cell r="AB73">
            <v>15</v>
          </cell>
          <cell r="AC73" t="str">
            <v>E</v>
          </cell>
          <cell r="AD73">
            <v>100</v>
          </cell>
          <cell r="AE73">
            <v>59</v>
          </cell>
          <cell r="AF73" t="str">
            <v>E</v>
          </cell>
          <cell r="AG73">
            <v>25</v>
          </cell>
          <cell r="AH73">
            <v>15</v>
          </cell>
          <cell r="AI73" t="str">
            <v>E</v>
          </cell>
          <cell r="AJ73">
            <v>100</v>
          </cell>
          <cell r="AK73">
            <v>59</v>
          </cell>
          <cell r="AL73" t="str">
            <v>E</v>
          </cell>
          <cell r="AM73" t="str">
            <v>NA</v>
          </cell>
          <cell r="AN73" t="str">
            <v>NA</v>
          </cell>
          <cell r="AO73" t="str">
            <v>NA</v>
          </cell>
          <cell r="AP73">
            <v>0.061</v>
          </cell>
          <cell r="AQ73" t="str">
            <v>NA</v>
          </cell>
          <cell r="AR73">
            <v>0.061</v>
          </cell>
          <cell r="AS73">
            <v>190</v>
          </cell>
          <cell r="AT73" t="str">
            <v>YES</v>
          </cell>
          <cell r="AU73">
            <v>14</v>
          </cell>
          <cell r="AV73">
            <v>12900</v>
          </cell>
          <cell r="AW73">
            <v>14900</v>
          </cell>
          <cell r="AX73" t="str">
            <v>YES</v>
          </cell>
          <cell r="AY73">
            <v>150</v>
          </cell>
          <cell r="AZ73">
            <v>1.39</v>
          </cell>
          <cell r="BA73" t="str">
            <v>NA</v>
          </cell>
          <cell r="BB73" t="str">
            <v>NO</v>
          </cell>
        </row>
        <row r="74">
          <cell r="A74">
            <v>333415</v>
          </cell>
          <cell r="B74" t="str">
            <v>DIAZINON</v>
          </cell>
          <cell r="C74">
            <v>0.6</v>
          </cell>
          <cell r="D74" t="str">
            <v>H</v>
          </cell>
          <cell r="E74">
            <v>0.6</v>
          </cell>
          <cell r="F74" t="str">
            <v>H</v>
          </cell>
          <cell r="G74">
            <v>60</v>
          </cell>
          <cell r="H74" t="str">
            <v>H</v>
          </cell>
          <cell r="I74">
            <v>60</v>
          </cell>
          <cell r="J74" t="str">
            <v>H</v>
          </cell>
          <cell r="K74">
            <v>0.6</v>
          </cell>
          <cell r="L74" t="str">
            <v>H</v>
          </cell>
          <cell r="M74">
            <v>0.6</v>
          </cell>
          <cell r="N74" t="str">
            <v>H</v>
          </cell>
          <cell r="O74">
            <v>200</v>
          </cell>
          <cell r="P74" t="str">
            <v>GS</v>
          </cell>
          <cell r="Q74">
            <v>2500</v>
          </cell>
          <cell r="R74" t="str">
            <v>GS</v>
          </cell>
          <cell r="S74">
            <v>190000</v>
          </cell>
          <cell r="T74" t="str">
            <v>C</v>
          </cell>
          <cell r="U74">
            <v>0.06</v>
          </cell>
          <cell r="V74">
            <v>0.082</v>
          </cell>
          <cell r="W74" t="str">
            <v>E</v>
          </cell>
          <cell r="X74">
            <v>0.06</v>
          </cell>
          <cell r="Y74">
            <v>0.082</v>
          </cell>
          <cell r="Z74" t="str">
            <v>E</v>
          </cell>
          <cell r="AA74">
            <v>6</v>
          </cell>
          <cell r="AB74">
            <v>8.2</v>
          </cell>
          <cell r="AC74" t="str">
            <v>E</v>
          </cell>
          <cell r="AD74">
            <v>6</v>
          </cell>
          <cell r="AE74">
            <v>8.2</v>
          </cell>
          <cell r="AF74" t="str">
            <v>E</v>
          </cell>
          <cell r="AG74">
            <v>0.06</v>
          </cell>
          <cell r="AH74">
            <v>0.082</v>
          </cell>
          <cell r="AI74" t="str">
            <v>E</v>
          </cell>
          <cell r="AJ74">
            <v>0.06</v>
          </cell>
          <cell r="AK74">
            <v>0.082</v>
          </cell>
          <cell r="AL74" t="str">
            <v>E</v>
          </cell>
          <cell r="AM74">
            <v>30</v>
          </cell>
          <cell r="AN74" t="str">
            <v>NA</v>
          </cell>
          <cell r="AO74">
            <v>0.0009</v>
          </cell>
          <cell r="AP74" t="str">
            <v>NA</v>
          </cell>
          <cell r="AQ74">
            <v>0.0009</v>
          </cell>
          <cell r="AR74" t="str">
            <v>NA</v>
          </cell>
          <cell r="AS74">
            <v>500</v>
          </cell>
          <cell r="AT74" t="str">
            <v>NO</v>
          </cell>
          <cell r="AU74">
            <v>40</v>
          </cell>
          <cell r="AV74" t="str">
            <v>NA</v>
          </cell>
          <cell r="AW74" t="str">
            <v>NA</v>
          </cell>
          <cell r="AX74" t="str">
            <v>NO</v>
          </cell>
          <cell r="AY74">
            <v>306.1</v>
          </cell>
          <cell r="AZ74" t="str">
            <v>NA</v>
          </cell>
          <cell r="BA74" t="str">
            <v>NA</v>
          </cell>
          <cell r="BB74" t="str">
            <v>YES </v>
          </cell>
        </row>
        <row r="75">
          <cell r="A75">
            <v>53703</v>
          </cell>
          <cell r="B75" t="str">
            <v>DIBENZO[A,H]ANTHRACENE</v>
          </cell>
          <cell r="C75">
            <v>0.09</v>
          </cell>
          <cell r="D75" t="str">
            <v>GC</v>
          </cell>
          <cell r="E75">
            <v>0.36</v>
          </cell>
          <cell r="F75" t="str">
            <v>GC</v>
          </cell>
          <cell r="G75">
            <v>0.5</v>
          </cell>
          <cell r="H75" t="str">
            <v>S</v>
          </cell>
          <cell r="I75">
            <v>0.5</v>
          </cell>
          <cell r="J75" t="str">
            <v>S</v>
          </cell>
          <cell r="K75">
            <v>0.5</v>
          </cell>
          <cell r="L75" t="str">
            <v>S</v>
          </cell>
          <cell r="M75">
            <v>0.5</v>
          </cell>
          <cell r="N75" t="str">
            <v>S</v>
          </cell>
          <cell r="O75">
            <v>2.5</v>
          </cell>
          <cell r="P75" t="str">
            <v>GC</v>
          </cell>
          <cell r="Q75">
            <v>11</v>
          </cell>
          <cell r="R75" t="str">
            <v>GC</v>
          </cell>
          <cell r="S75">
            <v>190000</v>
          </cell>
          <cell r="T75" t="str">
            <v>C</v>
          </cell>
          <cell r="U75">
            <v>0.009</v>
          </cell>
          <cell r="V75">
            <v>41</v>
          </cell>
          <cell r="W75" t="str">
            <v>E</v>
          </cell>
          <cell r="X75">
            <v>0.036</v>
          </cell>
          <cell r="Y75">
            <v>160</v>
          </cell>
          <cell r="Z75" t="str">
            <v>E</v>
          </cell>
          <cell r="AA75">
            <v>0.05</v>
          </cell>
          <cell r="AB75">
            <v>230</v>
          </cell>
          <cell r="AC75" t="str">
            <v>E</v>
          </cell>
          <cell r="AD75">
            <v>0.05</v>
          </cell>
          <cell r="AE75">
            <v>230</v>
          </cell>
          <cell r="AF75" t="str">
            <v>E</v>
          </cell>
          <cell r="AG75">
            <v>0.05</v>
          </cell>
          <cell r="AH75">
            <v>230</v>
          </cell>
          <cell r="AI75" t="str">
            <v>E</v>
          </cell>
          <cell r="AJ75">
            <v>0.05</v>
          </cell>
          <cell r="AK75">
            <v>230</v>
          </cell>
          <cell r="AL75" t="str">
            <v>E</v>
          </cell>
          <cell r="AM75">
            <v>5</v>
          </cell>
          <cell r="AN75" t="str">
            <v>NA</v>
          </cell>
          <cell r="AO75" t="str">
            <v>NA</v>
          </cell>
          <cell r="AP75">
            <v>7.3</v>
          </cell>
          <cell r="AQ75" t="str">
            <v>NA</v>
          </cell>
          <cell r="AR75">
            <v>4.2</v>
          </cell>
          <cell r="AS75">
            <v>1800000</v>
          </cell>
          <cell r="AT75" t="str">
            <v>NO</v>
          </cell>
          <cell r="AU75">
            <v>0.0005</v>
          </cell>
          <cell r="AV75" t="str">
            <v>NA</v>
          </cell>
          <cell r="AW75" t="str">
            <v>NA</v>
          </cell>
          <cell r="AX75" t="str">
            <v>NO</v>
          </cell>
          <cell r="AY75">
            <v>524</v>
          </cell>
          <cell r="AZ75">
            <v>0.13</v>
          </cell>
          <cell r="BA75" t="str">
            <v>NA</v>
          </cell>
          <cell r="BB75" t="str">
            <v>YES (PAH)</v>
          </cell>
        </row>
        <row r="76">
          <cell r="A76">
            <v>96128</v>
          </cell>
          <cell r="B76" t="str">
            <v>DIBROMO-3-CHLOROPROPANE, 1,2-</v>
          </cell>
          <cell r="C76">
            <v>0.2</v>
          </cell>
          <cell r="D76" t="str">
            <v>M</v>
          </cell>
          <cell r="E76">
            <v>0.2</v>
          </cell>
          <cell r="F76" t="str">
            <v>M</v>
          </cell>
          <cell r="G76">
            <v>20</v>
          </cell>
          <cell r="H76" t="str">
            <v>M</v>
          </cell>
          <cell r="I76">
            <v>20</v>
          </cell>
          <cell r="J76" t="str">
            <v>M</v>
          </cell>
          <cell r="K76">
            <v>20</v>
          </cell>
          <cell r="L76" t="str">
            <v>M</v>
          </cell>
          <cell r="M76">
            <v>20</v>
          </cell>
          <cell r="N76" t="str">
            <v>M</v>
          </cell>
          <cell r="O76">
            <v>3.8</v>
          </cell>
          <cell r="P76" t="str">
            <v>NS</v>
          </cell>
          <cell r="Q76">
            <v>11</v>
          </cell>
          <cell r="R76" t="str">
            <v>NS</v>
          </cell>
          <cell r="S76">
            <v>12</v>
          </cell>
          <cell r="T76" t="str">
            <v>NS</v>
          </cell>
          <cell r="U76">
            <v>0.02</v>
          </cell>
          <cell r="V76">
            <v>0.0091</v>
          </cell>
          <cell r="W76" t="str">
            <v>E</v>
          </cell>
          <cell r="X76">
            <v>0.02</v>
          </cell>
          <cell r="Y76">
            <v>0.0091</v>
          </cell>
          <cell r="Z76" t="str">
            <v>E</v>
          </cell>
          <cell r="AA76">
            <v>2</v>
          </cell>
          <cell r="AB76">
            <v>0.91</v>
          </cell>
          <cell r="AC76" t="str">
            <v>E</v>
          </cell>
          <cell r="AD76">
            <v>2</v>
          </cell>
          <cell r="AE76">
            <v>0.91</v>
          </cell>
          <cell r="AF76" t="str">
            <v>E</v>
          </cell>
          <cell r="AG76">
            <v>2</v>
          </cell>
          <cell r="AH76">
            <v>0.91</v>
          </cell>
          <cell r="AI76" t="str">
            <v>E</v>
          </cell>
          <cell r="AJ76">
            <v>2</v>
          </cell>
          <cell r="AK76">
            <v>0.91</v>
          </cell>
          <cell r="AL76" t="str">
            <v>E</v>
          </cell>
          <cell r="AM76" t="str">
            <v>NA</v>
          </cell>
          <cell r="AN76" t="str">
            <v>NA</v>
          </cell>
          <cell r="AO76">
            <v>5.71E-05</v>
          </cell>
          <cell r="AP76">
            <v>1.4</v>
          </cell>
          <cell r="AQ76">
            <v>5.71E-05</v>
          </cell>
          <cell r="AR76">
            <v>0.00242</v>
          </cell>
          <cell r="AS76">
            <v>140</v>
          </cell>
          <cell r="AT76" t="str">
            <v>YES</v>
          </cell>
          <cell r="AU76">
            <v>1230</v>
          </cell>
          <cell r="AV76">
            <v>13000</v>
          </cell>
          <cell r="AW76">
            <v>15000</v>
          </cell>
          <cell r="AX76" t="str">
            <v>YES</v>
          </cell>
          <cell r="AY76">
            <v>196</v>
          </cell>
          <cell r="AZ76">
            <v>0.69</v>
          </cell>
          <cell r="BA76" t="str">
            <v>NA</v>
          </cell>
          <cell r="BB76" t="str">
            <v>NO</v>
          </cell>
        </row>
        <row r="77">
          <cell r="A77">
            <v>106934</v>
          </cell>
          <cell r="B77" t="str">
            <v>DIBROMOETHANE, 1,2- (ETHYLENE DIBROMIDE)</v>
          </cell>
          <cell r="C77">
            <v>0.05</v>
          </cell>
          <cell r="D77" t="str">
            <v>M</v>
          </cell>
          <cell r="E77">
            <v>0.05</v>
          </cell>
          <cell r="F77" t="str">
            <v>M</v>
          </cell>
          <cell r="G77">
            <v>5</v>
          </cell>
          <cell r="H77" t="str">
            <v>M</v>
          </cell>
          <cell r="I77">
            <v>5</v>
          </cell>
          <cell r="J77" t="str">
            <v>M</v>
          </cell>
          <cell r="K77">
            <v>5</v>
          </cell>
          <cell r="L77" t="str">
            <v>M</v>
          </cell>
          <cell r="M77">
            <v>5</v>
          </cell>
          <cell r="N77" t="str">
            <v>M</v>
          </cell>
          <cell r="O77">
            <v>0.21</v>
          </cell>
          <cell r="P77" t="str">
            <v>GC</v>
          </cell>
          <cell r="Q77">
            <v>0.93</v>
          </cell>
          <cell r="R77" t="str">
            <v>GC</v>
          </cell>
          <cell r="S77">
            <v>8.6</v>
          </cell>
          <cell r="T77" t="str">
            <v>NC</v>
          </cell>
          <cell r="U77">
            <v>0.005</v>
          </cell>
          <cell r="V77">
            <v>0.0012</v>
          </cell>
          <cell r="W77" t="str">
            <v>E</v>
          </cell>
          <cell r="X77">
            <v>0.005</v>
          </cell>
          <cell r="Y77">
            <v>0.0012</v>
          </cell>
          <cell r="Z77" t="str">
            <v>E</v>
          </cell>
          <cell r="AA77">
            <v>0.5</v>
          </cell>
          <cell r="AB77">
            <v>0.12</v>
          </cell>
          <cell r="AC77" t="str">
            <v>E</v>
          </cell>
          <cell r="AD77">
            <v>0.5</v>
          </cell>
          <cell r="AE77">
            <v>0.12</v>
          </cell>
          <cell r="AF77" t="str">
            <v>E</v>
          </cell>
          <cell r="AG77">
            <v>0.5</v>
          </cell>
          <cell r="AH77">
            <v>0.12</v>
          </cell>
          <cell r="AI77" t="str">
            <v>E</v>
          </cell>
          <cell r="AJ77">
            <v>0.5</v>
          </cell>
          <cell r="AK77">
            <v>0.12</v>
          </cell>
          <cell r="AL77" t="str">
            <v>E</v>
          </cell>
          <cell r="AM77" t="str">
            <v>NA</v>
          </cell>
          <cell r="AN77" t="str">
            <v>NA</v>
          </cell>
          <cell r="AO77">
            <v>5.71E-05</v>
          </cell>
          <cell r="AP77">
            <v>85</v>
          </cell>
          <cell r="AQ77">
            <v>5.71E-05</v>
          </cell>
          <cell r="AR77">
            <v>0.77</v>
          </cell>
          <cell r="AS77">
            <v>54</v>
          </cell>
          <cell r="AT77" t="str">
            <v>YES</v>
          </cell>
          <cell r="AU77">
            <v>4152</v>
          </cell>
          <cell r="AV77">
            <v>13100</v>
          </cell>
          <cell r="AW77">
            <v>15100</v>
          </cell>
          <cell r="AX77" t="str">
            <v>YES</v>
          </cell>
          <cell r="AY77">
            <v>131.36</v>
          </cell>
          <cell r="AZ77">
            <v>2.11</v>
          </cell>
          <cell r="BA77" t="str">
            <v>NA</v>
          </cell>
          <cell r="BB77" t="str">
            <v>NO</v>
          </cell>
        </row>
        <row r="78">
          <cell r="A78">
            <v>74953</v>
          </cell>
          <cell r="B78" t="str">
            <v>DIBROMOMETHANE</v>
          </cell>
          <cell r="C78">
            <v>97</v>
          </cell>
          <cell r="D78" t="str">
            <v>NS</v>
          </cell>
          <cell r="E78">
            <v>200</v>
          </cell>
          <cell r="F78" t="str">
            <v>NS</v>
          </cell>
          <cell r="G78">
            <v>9700</v>
          </cell>
          <cell r="H78" t="str">
            <v>NS</v>
          </cell>
          <cell r="I78">
            <v>20000</v>
          </cell>
          <cell r="J78" t="str">
            <v>NS</v>
          </cell>
          <cell r="K78">
            <v>9700</v>
          </cell>
          <cell r="L78" t="str">
            <v>NS</v>
          </cell>
          <cell r="M78">
            <v>20000</v>
          </cell>
          <cell r="N78" t="str">
            <v>NS</v>
          </cell>
          <cell r="O78">
            <v>670</v>
          </cell>
          <cell r="P78" t="str">
            <v>NS</v>
          </cell>
          <cell r="Q78">
            <v>1900</v>
          </cell>
          <cell r="R78" t="str">
            <v>NS</v>
          </cell>
          <cell r="S78">
            <v>2100</v>
          </cell>
          <cell r="T78" t="str">
            <v>NS</v>
          </cell>
          <cell r="U78">
            <v>9.7</v>
          </cell>
          <cell r="V78">
            <v>3.7</v>
          </cell>
          <cell r="W78" t="str">
            <v>E</v>
          </cell>
          <cell r="X78">
            <v>20</v>
          </cell>
          <cell r="Y78">
            <v>7.7</v>
          </cell>
          <cell r="Z78" t="str">
            <v>E</v>
          </cell>
          <cell r="AA78">
            <v>970</v>
          </cell>
          <cell r="AB78">
            <v>370</v>
          </cell>
          <cell r="AC78" t="str">
            <v>E</v>
          </cell>
          <cell r="AD78">
            <v>2000</v>
          </cell>
          <cell r="AE78">
            <v>770</v>
          </cell>
          <cell r="AF78" t="str">
            <v>E</v>
          </cell>
          <cell r="AG78">
            <v>970</v>
          </cell>
          <cell r="AH78">
            <v>370</v>
          </cell>
          <cell r="AI78" t="str">
            <v>E</v>
          </cell>
          <cell r="AJ78">
            <v>2000</v>
          </cell>
          <cell r="AK78">
            <v>770</v>
          </cell>
          <cell r="AL78" t="str">
            <v>E</v>
          </cell>
          <cell r="AM78" t="str">
            <v>NA</v>
          </cell>
          <cell r="AN78" t="str">
            <v>NA</v>
          </cell>
          <cell r="AO78">
            <v>0.01</v>
          </cell>
          <cell r="AP78" t="str">
            <v>NA</v>
          </cell>
          <cell r="AQ78">
            <v>0.01</v>
          </cell>
          <cell r="AR78" t="str">
            <v>NA</v>
          </cell>
          <cell r="AS78">
            <v>110</v>
          </cell>
          <cell r="AT78" t="str">
            <v>YES</v>
          </cell>
          <cell r="AU78">
            <v>11930</v>
          </cell>
          <cell r="AV78">
            <v>13100</v>
          </cell>
          <cell r="AW78">
            <v>15100</v>
          </cell>
          <cell r="AX78" t="str">
            <v>YES</v>
          </cell>
          <cell r="AY78">
            <v>96.25</v>
          </cell>
          <cell r="AZ78">
            <v>4.5</v>
          </cell>
          <cell r="BA78" t="str">
            <v>NA</v>
          </cell>
          <cell r="BB78" t="str">
            <v>NO</v>
          </cell>
        </row>
        <row r="79">
          <cell r="A79">
            <v>95501</v>
          </cell>
          <cell r="B79" t="str">
            <v>DICHLOROBENZENE, 1,2-</v>
          </cell>
          <cell r="C79">
            <v>600</v>
          </cell>
          <cell r="D79" t="str">
            <v>M</v>
          </cell>
          <cell r="E79">
            <v>600</v>
          </cell>
          <cell r="F79" t="str">
            <v>M</v>
          </cell>
          <cell r="G79">
            <v>60000</v>
          </cell>
          <cell r="H79" t="str">
            <v>M</v>
          </cell>
          <cell r="I79">
            <v>60000</v>
          </cell>
          <cell r="J79" t="str">
            <v>M</v>
          </cell>
          <cell r="K79">
            <v>60000</v>
          </cell>
          <cell r="L79" t="str">
            <v>M</v>
          </cell>
          <cell r="M79">
            <v>60000</v>
          </cell>
          <cell r="N79" t="str">
            <v>M</v>
          </cell>
          <cell r="O79">
            <v>3800</v>
          </cell>
          <cell r="P79" t="str">
            <v>NS</v>
          </cell>
          <cell r="Q79">
            <v>10000</v>
          </cell>
          <cell r="R79" t="str">
            <v>C</v>
          </cell>
          <cell r="S79">
            <v>10000</v>
          </cell>
          <cell r="T79" t="str">
            <v>C</v>
          </cell>
          <cell r="U79">
            <v>60</v>
          </cell>
          <cell r="V79">
            <v>60</v>
          </cell>
          <cell r="W79" t="str">
            <v>E</v>
          </cell>
          <cell r="X79">
            <v>60</v>
          </cell>
          <cell r="Y79">
            <v>60</v>
          </cell>
          <cell r="Z79" t="str">
            <v>E</v>
          </cell>
          <cell r="AA79">
            <v>6000</v>
          </cell>
          <cell r="AB79">
            <v>6000</v>
          </cell>
          <cell r="AC79" t="str">
            <v>E</v>
          </cell>
          <cell r="AD79">
            <v>6000</v>
          </cell>
          <cell r="AE79">
            <v>6000</v>
          </cell>
          <cell r="AF79" t="str">
            <v>E</v>
          </cell>
          <cell r="AG79">
            <v>6000</v>
          </cell>
          <cell r="AH79">
            <v>6000</v>
          </cell>
          <cell r="AI79" t="str">
            <v>E</v>
          </cell>
          <cell r="AJ79">
            <v>6000</v>
          </cell>
          <cell r="AK79">
            <v>6000</v>
          </cell>
          <cell r="AL79" t="str">
            <v>E</v>
          </cell>
          <cell r="AM79" t="str">
            <v>NA</v>
          </cell>
          <cell r="AN79" t="str">
            <v>NA</v>
          </cell>
          <cell r="AO79">
            <v>0.09</v>
          </cell>
          <cell r="AP79" t="str">
            <v>NA</v>
          </cell>
          <cell r="AQ79">
            <v>0.0571</v>
          </cell>
          <cell r="AR79" t="str">
            <v>NA</v>
          </cell>
          <cell r="AS79">
            <v>350</v>
          </cell>
          <cell r="AT79" t="str">
            <v>YES</v>
          </cell>
          <cell r="AU79">
            <v>83.96</v>
          </cell>
          <cell r="AV79">
            <v>13100</v>
          </cell>
          <cell r="AW79">
            <v>15100</v>
          </cell>
          <cell r="AX79" t="str">
            <v>YES</v>
          </cell>
          <cell r="AY79">
            <v>180.48</v>
          </cell>
          <cell r="AZ79">
            <v>0.69</v>
          </cell>
          <cell r="BA79" t="str">
            <v>NA</v>
          </cell>
          <cell r="BB79" t="str">
            <v>YES </v>
          </cell>
        </row>
        <row r="80">
          <cell r="A80">
            <v>541731</v>
          </cell>
          <cell r="B80" t="str">
            <v>DICHLOROBENZENE, 1,3-</v>
          </cell>
          <cell r="C80">
            <v>600</v>
          </cell>
          <cell r="D80" t="str">
            <v>H</v>
          </cell>
          <cell r="E80">
            <v>600</v>
          </cell>
          <cell r="F80" t="str">
            <v>H</v>
          </cell>
          <cell r="G80">
            <v>60000</v>
          </cell>
          <cell r="H80" t="str">
            <v>H</v>
          </cell>
          <cell r="I80">
            <v>60000</v>
          </cell>
          <cell r="J80" t="str">
            <v>H</v>
          </cell>
          <cell r="K80">
            <v>60000</v>
          </cell>
          <cell r="L80" t="str">
            <v>H</v>
          </cell>
          <cell r="M80">
            <v>60000</v>
          </cell>
          <cell r="N80" t="str">
            <v>H</v>
          </cell>
          <cell r="O80">
            <v>5900</v>
          </cell>
          <cell r="P80" t="str">
            <v>NS</v>
          </cell>
          <cell r="Q80">
            <v>10000</v>
          </cell>
          <cell r="R80" t="str">
            <v>C</v>
          </cell>
          <cell r="S80">
            <v>10000</v>
          </cell>
          <cell r="T80" t="str">
            <v>C</v>
          </cell>
          <cell r="U80">
            <v>60</v>
          </cell>
          <cell r="V80">
            <v>61</v>
          </cell>
          <cell r="W80" t="str">
            <v>E</v>
          </cell>
          <cell r="X80">
            <v>60</v>
          </cell>
          <cell r="Y80">
            <v>61</v>
          </cell>
          <cell r="Z80" t="str">
            <v>E</v>
          </cell>
          <cell r="AA80">
            <v>6000</v>
          </cell>
          <cell r="AB80">
            <v>6100</v>
          </cell>
          <cell r="AC80" t="str">
            <v>E</v>
          </cell>
          <cell r="AD80">
            <v>6000</v>
          </cell>
          <cell r="AE80">
            <v>6100</v>
          </cell>
          <cell r="AF80" t="str">
            <v>E</v>
          </cell>
          <cell r="AG80">
            <v>6000</v>
          </cell>
          <cell r="AH80">
            <v>6100</v>
          </cell>
          <cell r="AI80" t="str">
            <v>E</v>
          </cell>
          <cell r="AJ80">
            <v>6000</v>
          </cell>
          <cell r="AK80">
            <v>6100</v>
          </cell>
          <cell r="AL80" t="str">
            <v>E</v>
          </cell>
          <cell r="AM80" t="str">
            <v>NA</v>
          </cell>
          <cell r="AN80" t="str">
            <v>NA</v>
          </cell>
          <cell r="AO80">
            <v>0.089</v>
          </cell>
          <cell r="AP80" t="str">
            <v>NA</v>
          </cell>
          <cell r="AQ80">
            <v>0.089</v>
          </cell>
          <cell r="AR80" t="str">
            <v>NA</v>
          </cell>
          <cell r="AS80">
            <v>360</v>
          </cell>
          <cell r="AT80" t="str">
            <v>YES</v>
          </cell>
          <cell r="AU80">
            <v>125</v>
          </cell>
          <cell r="AV80">
            <v>13100</v>
          </cell>
          <cell r="AW80">
            <v>15100</v>
          </cell>
          <cell r="AX80" t="str">
            <v>YES</v>
          </cell>
          <cell r="AY80">
            <v>173</v>
          </cell>
          <cell r="AZ80">
            <v>0.69</v>
          </cell>
          <cell r="BA80" t="str">
            <v>NA</v>
          </cell>
          <cell r="BB80" t="str">
            <v>YES </v>
          </cell>
        </row>
        <row r="81">
          <cell r="A81">
            <v>106467</v>
          </cell>
          <cell r="B81" t="str">
            <v>DICHLOROBENZENE, P-</v>
          </cell>
          <cell r="C81">
            <v>75</v>
          </cell>
          <cell r="D81" t="str">
            <v>M</v>
          </cell>
          <cell r="E81">
            <v>75</v>
          </cell>
          <cell r="F81" t="str">
            <v>M</v>
          </cell>
          <cell r="G81">
            <v>7500</v>
          </cell>
          <cell r="H81" t="str">
            <v>M</v>
          </cell>
          <cell r="I81">
            <v>7500</v>
          </cell>
          <cell r="J81" t="str">
            <v>M</v>
          </cell>
          <cell r="K81">
            <v>7500</v>
          </cell>
          <cell r="L81" t="str">
            <v>M</v>
          </cell>
          <cell r="M81">
            <v>7500</v>
          </cell>
          <cell r="N81" t="str">
            <v>M</v>
          </cell>
          <cell r="O81">
            <v>750</v>
          </cell>
          <cell r="P81" t="str">
            <v>GC</v>
          </cell>
          <cell r="Q81">
            <v>3300</v>
          </cell>
          <cell r="R81" t="str">
            <v>GC</v>
          </cell>
          <cell r="S81">
            <v>190000</v>
          </cell>
          <cell r="T81" t="str">
            <v>C</v>
          </cell>
          <cell r="U81">
            <v>7.5</v>
          </cell>
          <cell r="V81">
            <v>10</v>
          </cell>
          <cell r="W81" t="str">
            <v>E</v>
          </cell>
          <cell r="X81">
            <v>7.5</v>
          </cell>
          <cell r="Y81">
            <v>10</v>
          </cell>
          <cell r="Z81" t="str">
            <v>E</v>
          </cell>
          <cell r="AA81">
            <v>750</v>
          </cell>
          <cell r="AB81">
            <v>1000</v>
          </cell>
          <cell r="AC81" t="str">
            <v>E</v>
          </cell>
          <cell r="AD81">
            <v>750</v>
          </cell>
          <cell r="AE81">
            <v>1000</v>
          </cell>
          <cell r="AF81" t="str">
            <v>E</v>
          </cell>
          <cell r="AG81">
            <v>750</v>
          </cell>
          <cell r="AH81">
            <v>1000</v>
          </cell>
          <cell r="AI81" t="str">
            <v>E</v>
          </cell>
          <cell r="AJ81">
            <v>750</v>
          </cell>
          <cell r="AK81">
            <v>1000</v>
          </cell>
          <cell r="AL81" t="str">
            <v>E</v>
          </cell>
          <cell r="AM81">
            <v>30</v>
          </cell>
          <cell r="AN81" t="str">
            <v>NA</v>
          </cell>
          <cell r="AO81">
            <v>0.229</v>
          </cell>
          <cell r="AP81">
            <v>0.024</v>
          </cell>
          <cell r="AQ81">
            <v>0.229</v>
          </cell>
          <cell r="AR81">
            <v>0.0385</v>
          </cell>
          <cell r="AS81">
            <v>510</v>
          </cell>
          <cell r="AT81" t="str">
            <v>NO</v>
          </cell>
          <cell r="AU81">
            <v>81.3</v>
          </cell>
          <cell r="AV81" t="str">
            <v>NA</v>
          </cell>
          <cell r="AW81" t="str">
            <v>NA</v>
          </cell>
          <cell r="AX81" t="str">
            <v>NO</v>
          </cell>
          <cell r="AY81">
            <v>174.12</v>
          </cell>
          <cell r="AZ81">
            <v>0.69</v>
          </cell>
          <cell r="BA81" t="str">
            <v>NA</v>
          </cell>
          <cell r="BB81" t="str">
            <v>YES </v>
          </cell>
        </row>
        <row r="82">
          <cell r="A82">
            <v>91941</v>
          </cell>
          <cell r="B82" t="str">
            <v>DICHLOROBENZIDINE, 3,3'-</v>
          </cell>
          <cell r="C82">
            <v>1.5</v>
          </cell>
          <cell r="D82" t="str">
            <v>GC</v>
          </cell>
          <cell r="E82">
            <v>5.8</v>
          </cell>
          <cell r="F82" t="str">
            <v>GC</v>
          </cell>
          <cell r="G82">
            <v>150</v>
          </cell>
          <cell r="H82" t="str">
            <v>GC</v>
          </cell>
          <cell r="I82">
            <v>580</v>
          </cell>
          <cell r="J82" t="str">
            <v>GC</v>
          </cell>
          <cell r="K82">
            <v>1500</v>
          </cell>
          <cell r="L82" t="str">
            <v>GC</v>
          </cell>
          <cell r="M82">
            <v>5800</v>
          </cell>
          <cell r="N82" t="str">
            <v>GC</v>
          </cell>
          <cell r="O82">
            <v>40</v>
          </cell>
          <cell r="P82" t="str">
            <v>GC</v>
          </cell>
          <cell r="Q82">
            <v>180</v>
          </cell>
          <cell r="R82" t="str">
            <v>GC</v>
          </cell>
          <cell r="S82">
            <v>190000</v>
          </cell>
          <cell r="T82" t="str">
            <v>C</v>
          </cell>
          <cell r="U82">
            <v>0.15</v>
          </cell>
          <cell r="V82">
            <v>8.4</v>
          </cell>
          <cell r="W82" t="str">
            <v>E</v>
          </cell>
          <cell r="X82">
            <v>0.58</v>
          </cell>
          <cell r="Y82">
            <v>33</v>
          </cell>
          <cell r="Z82" t="str">
            <v>E</v>
          </cell>
          <cell r="AA82">
            <v>15</v>
          </cell>
          <cell r="AB82">
            <v>840</v>
          </cell>
          <cell r="AC82" t="str">
            <v>E</v>
          </cell>
          <cell r="AD82">
            <v>58</v>
          </cell>
          <cell r="AE82">
            <v>3300</v>
          </cell>
          <cell r="AF82" t="str">
            <v>E</v>
          </cell>
          <cell r="AG82">
            <v>150</v>
          </cell>
          <cell r="AH82">
            <v>8400</v>
          </cell>
          <cell r="AI82" t="str">
            <v>E</v>
          </cell>
          <cell r="AJ82">
            <v>580</v>
          </cell>
          <cell r="AK82">
            <v>33000</v>
          </cell>
          <cell r="AL82" t="str">
            <v>E</v>
          </cell>
          <cell r="AM82">
            <v>10</v>
          </cell>
          <cell r="AN82" t="str">
            <v>NA</v>
          </cell>
          <cell r="AO82" t="str">
            <v>NA</v>
          </cell>
          <cell r="AP82">
            <v>0.45</v>
          </cell>
          <cell r="AQ82" t="str">
            <v>NA</v>
          </cell>
          <cell r="AR82">
            <v>1.19</v>
          </cell>
          <cell r="AS82">
            <v>22000</v>
          </cell>
          <cell r="AT82" t="str">
            <v>NO</v>
          </cell>
          <cell r="AU82">
            <v>12.3</v>
          </cell>
          <cell r="AV82" t="str">
            <v>NA</v>
          </cell>
          <cell r="AW82" t="str">
            <v>NA</v>
          </cell>
          <cell r="AX82" t="str">
            <v>NO</v>
          </cell>
          <cell r="AY82">
            <v>368</v>
          </cell>
          <cell r="AZ82">
            <v>0.69</v>
          </cell>
          <cell r="BA82" t="str">
            <v>NA</v>
          </cell>
          <cell r="BB82" t="str">
            <v>NO</v>
          </cell>
        </row>
        <row r="83">
          <cell r="A83">
            <v>75718</v>
          </cell>
          <cell r="B83" t="str">
            <v>DICHLORODIFLUOROMETHANE (FREON 12)</v>
          </cell>
          <cell r="C83">
            <v>1000</v>
          </cell>
          <cell r="D83" t="str">
            <v>H</v>
          </cell>
          <cell r="E83">
            <v>1000</v>
          </cell>
          <cell r="F83" t="str">
            <v>H</v>
          </cell>
          <cell r="G83">
            <v>100000</v>
          </cell>
          <cell r="H83" t="str">
            <v>H</v>
          </cell>
          <cell r="I83">
            <v>100000</v>
          </cell>
          <cell r="J83" t="str">
            <v>H</v>
          </cell>
          <cell r="K83">
            <v>100000</v>
          </cell>
          <cell r="L83" t="str">
            <v>H</v>
          </cell>
          <cell r="M83">
            <v>100000</v>
          </cell>
          <cell r="N83" t="str">
            <v>H</v>
          </cell>
          <cell r="O83">
            <v>3800</v>
          </cell>
          <cell r="P83" t="str">
            <v>NS</v>
          </cell>
          <cell r="Q83">
            <v>10000</v>
          </cell>
          <cell r="R83" t="str">
            <v>C</v>
          </cell>
          <cell r="S83">
            <v>10000</v>
          </cell>
          <cell r="T83" t="str">
            <v>C</v>
          </cell>
          <cell r="U83">
            <v>100</v>
          </cell>
          <cell r="V83">
            <v>100</v>
          </cell>
          <cell r="W83" t="str">
            <v>E</v>
          </cell>
          <cell r="X83">
            <v>100</v>
          </cell>
          <cell r="Y83">
            <v>100</v>
          </cell>
          <cell r="Z83" t="str">
            <v>E</v>
          </cell>
          <cell r="AA83">
            <v>10000</v>
          </cell>
          <cell r="AB83">
            <v>10000</v>
          </cell>
          <cell r="AC83" t="str">
            <v>C</v>
          </cell>
          <cell r="AD83">
            <v>10000</v>
          </cell>
          <cell r="AE83">
            <v>10000</v>
          </cell>
          <cell r="AF83" t="str">
            <v>C</v>
          </cell>
          <cell r="AG83">
            <v>10000</v>
          </cell>
          <cell r="AH83">
            <v>10000</v>
          </cell>
          <cell r="AI83" t="str">
            <v>C</v>
          </cell>
          <cell r="AJ83">
            <v>10000</v>
          </cell>
          <cell r="AK83">
            <v>10000</v>
          </cell>
          <cell r="AL83" t="str">
            <v>C</v>
          </cell>
          <cell r="AM83" t="str">
            <v>NA</v>
          </cell>
          <cell r="AN83" t="str">
            <v>NA</v>
          </cell>
          <cell r="AO83">
            <v>0.2</v>
          </cell>
          <cell r="AP83" t="str">
            <v>NA</v>
          </cell>
          <cell r="AQ83">
            <v>0.0571</v>
          </cell>
          <cell r="AR83" t="str">
            <v>NA</v>
          </cell>
          <cell r="AS83">
            <v>360</v>
          </cell>
          <cell r="AT83" t="str">
            <v>YES</v>
          </cell>
          <cell r="AU83">
            <v>280</v>
          </cell>
          <cell r="AV83">
            <v>13200</v>
          </cell>
          <cell r="AW83">
            <v>15000</v>
          </cell>
          <cell r="AX83" t="str">
            <v>YES</v>
          </cell>
          <cell r="AY83">
            <v>-29.8</v>
          </cell>
          <cell r="AZ83">
            <v>0.69</v>
          </cell>
          <cell r="BA83" t="str">
            <v>NA</v>
          </cell>
          <cell r="BB83" t="str">
            <v>NO</v>
          </cell>
        </row>
        <row r="84">
          <cell r="A84">
            <v>75343</v>
          </cell>
          <cell r="B84" t="str">
            <v>DICHLOROETHANE, 1,1-</v>
          </cell>
          <cell r="C84">
            <v>27</v>
          </cell>
          <cell r="D84" t="str">
            <v>NC</v>
          </cell>
          <cell r="E84">
            <v>110</v>
          </cell>
          <cell r="F84" t="str">
            <v>NC</v>
          </cell>
          <cell r="G84">
            <v>2700</v>
          </cell>
          <cell r="H84" t="str">
            <v>NC</v>
          </cell>
          <cell r="I84">
            <v>11000</v>
          </cell>
          <cell r="J84" t="str">
            <v>NC</v>
          </cell>
          <cell r="K84">
            <v>270</v>
          </cell>
          <cell r="L84" t="str">
            <v>NC</v>
          </cell>
          <cell r="M84">
            <v>1100</v>
          </cell>
          <cell r="N84" t="str">
            <v>NC</v>
          </cell>
          <cell r="O84">
            <v>200</v>
          </cell>
          <cell r="P84" t="str">
            <v>NC</v>
          </cell>
          <cell r="Q84">
            <v>1000</v>
          </cell>
          <cell r="R84" t="str">
            <v>NC</v>
          </cell>
          <cell r="S84">
            <v>1200</v>
          </cell>
          <cell r="T84" t="str">
            <v>NC</v>
          </cell>
          <cell r="U84">
            <v>2.7</v>
          </cell>
          <cell r="V84">
            <v>0.65</v>
          </cell>
          <cell r="W84" t="str">
            <v>E</v>
          </cell>
          <cell r="X84">
            <v>11</v>
          </cell>
          <cell r="Y84">
            <v>2.7</v>
          </cell>
          <cell r="Z84" t="str">
            <v>E</v>
          </cell>
          <cell r="AA84">
            <v>270</v>
          </cell>
          <cell r="AB84">
            <v>65</v>
          </cell>
          <cell r="AC84" t="str">
            <v>E</v>
          </cell>
          <cell r="AD84">
            <v>1100</v>
          </cell>
          <cell r="AE84">
            <v>270</v>
          </cell>
          <cell r="AF84" t="str">
            <v>E</v>
          </cell>
          <cell r="AG84">
            <v>27</v>
          </cell>
          <cell r="AH84">
            <v>6.5</v>
          </cell>
          <cell r="AI84" t="str">
            <v>E</v>
          </cell>
          <cell r="AJ84">
            <v>110</v>
          </cell>
          <cell r="AK84">
            <v>27</v>
          </cell>
          <cell r="AL84" t="str">
            <v>E</v>
          </cell>
          <cell r="AM84" t="str">
            <v>NA</v>
          </cell>
          <cell r="AN84" t="str">
            <v>NA</v>
          </cell>
          <cell r="AO84">
            <v>0.1</v>
          </cell>
          <cell r="AP84">
            <v>0.0057</v>
          </cell>
          <cell r="AQ84">
            <v>0.143</v>
          </cell>
          <cell r="AR84">
            <v>0.0056</v>
          </cell>
          <cell r="AS84">
            <v>52</v>
          </cell>
          <cell r="AT84" t="str">
            <v>YES</v>
          </cell>
          <cell r="AU84">
            <v>5060</v>
          </cell>
          <cell r="AV84">
            <v>13100</v>
          </cell>
          <cell r="AW84">
            <v>15000</v>
          </cell>
          <cell r="AX84" t="str">
            <v>YES</v>
          </cell>
          <cell r="AY84">
            <v>57.3</v>
          </cell>
          <cell r="AZ84">
            <v>0.16</v>
          </cell>
          <cell r="BA84" t="str">
            <v>NA</v>
          </cell>
          <cell r="BB84" t="str">
            <v>YES </v>
          </cell>
        </row>
        <row r="85">
          <cell r="A85">
            <v>107062</v>
          </cell>
          <cell r="B85" t="str">
            <v>DICHLOROETHANE, 1,2-</v>
          </cell>
          <cell r="C85">
            <v>5</v>
          </cell>
          <cell r="D85" t="str">
            <v>M</v>
          </cell>
          <cell r="E85">
            <v>5</v>
          </cell>
          <cell r="F85" t="str">
            <v>M</v>
          </cell>
          <cell r="G85">
            <v>500</v>
          </cell>
          <cell r="H85" t="str">
            <v>M</v>
          </cell>
          <cell r="I85">
            <v>500</v>
          </cell>
          <cell r="J85" t="str">
            <v>M</v>
          </cell>
          <cell r="K85">
            <v>50</v>
          </cell>
          <cell r="L85" t="str">
            <v>M</v>
          </cell>
          <cell r="M85">
            <v>50</v>
          </cell>
          <cell r="N85" t="str">
            <v>M</v>
          </cell>
          <cell r="O85">
            <v>12</v>
          </cell>
          <cell r="P85" t="str">
            <v>NC</v>
          </cell>
          <cell r="Q85">
            <v>63</v>
          </cell>
          <cell r="R85" t="str">
            <v>NC</v>
          </cell>
          <cell r="S85">
            <v>73</v>
          </cell>
          <cell r="T85" t="str">
            <v>NC</v>
          </cell>
          <cell r="U85">
            <v>0.5</v>
          </cell>
          <cell r="V85">
            <v>0.1</v>
          </cell>
          <cell r="W85" t="str">
            <v>E</v>
          </cell>
          <cell r="X85">
            <v>0.5</v>
          </cell>
          <cell r="Y85">
            <v>0.1</v>
          </cell>
          <cell r="Z85" t="str">
            <v>E</v>
          </cell>
          <cell r="AA85">
            <v>50</v>
          </cell>
          <cell r="AB85">
            <v>10</v>
          </cell>
          <cell r="AC85" t="str">
            <v>E</v>
          </cell>
          <cell r="AD85">
            <v>50</v>
          </cell>
          <cell r="AE85">
            <v>10</v>
          </cell>
          <cell r="AF85" t="str">
            <v>E</v>
          </cell>
          <cell r="AG85">
            <v>5</v>
          </cell>
          <cell r="AH85">
            <v>1</v>
          </cell>
          <cell r="AI85" t="str">
            <v>E</v>
          </cell>
          <cell r="AJ85">
            <v>5</v>
          </cell>
          <cell r="AK85">
            <v>1</v>
          </cell>
          <cell r="AL85" t="str">
            <v>E</v>
          </cell>
          <cell r="AM85" t="str">
            <v>NA</v>
          </cell>
          <cell r="AN85" t="str">
            <v>NA</v>
          </cell>
          <cell r="AO85" t="str">
            <v>NA</v>
          </cell>
          <cell r="AP85">
            <v>0.091</v>
          </cell>
          <cell r="AQ85" t="str">
            <v>NA</v>
          </cell>
          <cell r="AR85">
            <v>0.091</v>
          </cell>
          <cell r="AS85">
            <v>38</v>
          </cell>
          <cell r="AT85" t="str">
            <v>YES</v>
          </cell>
          <cell r="AU85">
            <v>8608</v>
          </cell>
          <cell r="AV85">
            <v>13100</v>
          </cell>
          <cell r="AW85">
            <v>15000</v>
          </cell>
          <cell r="AX85" t="str">
            <v>YES</v>
          </cell>
          <cell r="AY85">
            <v>83.48</v>
          </cell>
          <cell r="AZ85">
            <v>0.07</v>
          </cell>
          <cell r="BA85" t="str">
            <v>NA</v>
          </cell>
          <cell r="BB85" t="str">
            <v>NO</v>
          </cell>
        </row>
        <row r="86">
          <cell r="A86">
            <v>75354</v>
          </cell>
          <cell r="B86" t="str">
            <v>DICHLOROETHYLENE, 1,1-</v>
          </cell>
          <cell r="C86">
            <v>7</v>
          </cell>
          <cell r="D86" t="str">
            <v>M</v>
          </cell>
          <cell r="E86">
            <v>7</v>
          </cell>
          <cell r="F86" t="str">
            <v>M</v>
          </cell>
          <cell r="G86">
            <v>700</v>
          </cell>
          <cell r="H86" t="str">
            <v>M</v>
          </cell>
          <cell r="I86">
            <v>700</v>
          </cell>
          <cell r="J86" t="str">
            <v>M</v>
          </cell>
          <cell r="K86">
            <v>70</v>
          </cell>
          <cell r="L86" t="str">
            <v>M</v>
          </cell>
          <cell r="M86">
            <v>70</v>
          </cell>
          <cell r="N86" t="str">
            <v>M</v>
          </cell>
          <cell r="O86">
            <v>6.4</v>
          </cell>
          <cell r="P86" t="str">
            <v>NC</v>
          </cell>
          <cell r="Q86">
            <v>33</v>
          </cell>
          <cell r="R86" t="str">
            <v>NC</v>
          </cell>
          <cell r="S86">
            <v>38</v>
          </cell>
          <cell r="T86" t="str">
            <v>NC</v>
          </cell>
          <cell r="U86">
            <v>0.7</v>
          </cell>
          <cell r="V86">
            <v>0.19</v>
          </cell>
          <cell r="W86" t="str">
            <v>E</v>
          </cell>
          <cell r="X86">
            <v>0.7</v>
          </cell>
          <cell r="Y86">
            <v>0.19</v>
          </cell>
          <cell r="Z86" t="str">
            <v>E</v>
          </cell>
          <cell r="AA86">
            <v>70</v>
          </cell>
          <cell r="AB86">
            <v>19</v>
          </cell>
          <cell r="AC86" t="str">
            <v>E</v>
          </cell>
          <cell r="AD86">
            <v>70</v>
          </cell>
          <cell r="AE86">
            <v>19</v>
          </cell>
          <cell r="AF86" t="str">
            <v>E</v>
          </cell>
          <cell r="AG86">
            <v>7</v>
          </cell>
          <cell r="AH86">
            <v>1.9</v>
          </cell>
          <cell r="AI86" t="str">
            <v>E</v>
          </cell>
          <cell r="AJ86">
            <v>7</v>
          </cell>
          <cell r="AK86">
            <v>1.9</v>
          </cell>
          <cell r="AL86" t="str">
            <v>E</v>
          </cell>
          <cell r="AM86" t="str">
            <v>NA</v>
          </cell>
          <cell r="AN86" t="str">
            <v>NA</v>
          </cell>
          <cell r="AO86">
            <v>0.009</v>
          </cell>
          <cell r="AP86">
            <v>0.6</v>
          </cell>
          <cell r="AQ86">
            <v>0.009</v>
          </cell>
          <cell r="AR86">
            <v>0.175</v>
          </cell>
          <cell r="AS86">
            <v>65</v>
          </cell>
          <cell r="AT86" t="str">
            <v>YES</v>
          </cell>
          <cell r="AU86">
            <v>2250</v>
          </cell>
          <cell r="AV86">
            <v>13100</v>
          </cell>
          <cell r="AW86">
            <v>15000</v>
          </cell>
          <cell r="AX86" t="str">
            <v>YES</v>
          </cell>
          <cell r="AY86">
            <v>31.56</v>
          </cell>
          <cell r="AZ86">
            <v>0.19</v>
          </cell>
          <cell r="BA86" t="str">
            <v>NA</v>
          </cell>
          <cell r="BB86" t="str">
            <v>NO</v>
          </cell>
        </row>
        <row r="87">
          <cell r="A87">
            <v>156592</v>
          </cell>
          <cell r="B87" t="str">
            <v>DICHLOROETHYLENE, CIS-1,2-</v>
          </cell>
          <cell r="C87">
            <v>70</v>
          </cell>
          <cell r="D87" t="str">
            <v>M</v>
          </cell>
          <cell r="E87">
            <v>70</v>
          </cell>
          <cell r="F87" t="str">
            <v>M</v>
          </cell>
          <cell r="G87">
            <v>7000</v>
          </cell>
          <cell r="H87" t="str">
            <v>M</v>
          </cell>
          <cell r="I87">
            <v>7000</v>
          </cell>
          <cell r="J87" t="str">
            <v>M</v>
          </cell>
          <cell r="K87">
            <v>700</v>
          </cell>
          <cell r="L87" t="str">
            <v>M</v>
          </cell>
          <cell r="M87">
            <v>700</v>
          </cell>
          <cell r="N87" t="str">
            <v>M</v>
          </cell>
          <cell r="O87">
            <v>670</v>
          </cell>
          <cell r="P87" t="str">
            <v>NS</v>
          </cell>
          <cell r="Q87">
            <v>1900</v>
          </cell>
          <cell r="R87" t="str">
            <v>NS</v>
          </cell>
          <cell r="S87">
            <v>2100</v>
          </cell>
          <cell r="T87" t="str">
            <v>NS</v>
          </cell>
          <cell r="U87">
            <v>7</v>
          </cell>
          <cell r="V87">
            <v>1.6</v>
          </cell>
          <cell r="W87" t="str">
            <v>E</v>
          </cell>
          <cell r="X87">
            <v>7</v>
          </cell>
          <cell r="Y87">
            <v>1.6</v>
          </cell>
          <cell r="Z87" t="str">
            <v>E</v>
          </cell>
          <cell r="AA87">
            <v>700</v>
          </cell>
          <cell r="AB87">
            <v>160</v>
          </cell>
          <cell r="AC87" t="str">
            <v>E</v>
          </cell>
          <cell r="AD87">
            <v>700</v>
          </cell>
          <cell r="AE87">
            <v>160</v>
          </cell>
          <cell r="AF87" t="str">
            <v>E</v>
          </cell>
          <cell r="AG87">
            <v>70</v>
          </cell>
          <cell r="AH87">
            <v>16</v>
          </cell>
          <cell r="AI87" t="str">
            <v>E</v>
          </cell>
          <cell r="AJ87">
            <v>70</v>
          </cell>
          <cell r="AK87">
            <v>16</v>
          </cell>
          <cell r="AL87" t="str">
            <v>E</v>
          </cell>
          <cell r="AM87" t="str">
            <v>NA</v>
          </cell>
          <cell r="AN87" t="str">
            <v>NA</v>
          </cell>
          <cell r="AO87">
            <v>0.01</v>
          </cell>
          <cell r="AP87" t="str">
            <v>NA</v>
          </cell>
          <cell r="AQ87">
            <v>0.01</v>
          </cell>
          <cell r="AR87" t="str">
            <v>NA</v>
          </cell>
          <cell r="AS87">
            <v>49</v>
          </cell>
          <cell r="AT87" t="str">
            <v>YES</v>
          </cell>
          <cell r="AU87">
            <v>800</v>
          </cell>
          <cell r="AV87">
            <v>13100</v>
          </cell>
          <cell r="AW87">
            <v>15000</v>
          </cell>
          <cell r="AX87" t="str">
            <v>YES</v>
          </cell>
          <cell r="AY87">
            <v>60</v>
          </cell>
          <cell r="AZ87">
            <v>0.01</v>
          </cell>
          <cell r="BA87" t="str">
            <v>NA</v>
          </cell>
          <cell r="BB87" t="str">
            <v>NO</v>
          </cell>
        </row>
        <row r="88">
          <cell r="A88">
            <v>156605</v>
          </cell>
          <cell r="B88" t="str">
            <v>DICHLOROETHYLENE, TRANS-1,2-</v>
          </cell>
          <cell r="C88">
            <v>100</v>
          </cell>
          <cell r="D88" t="str">
            <v>M</v>
          </cell>
          <cell r="E88">
            <v>100</v>
          </cell>
          <cell r="F88" t="str">
            <v>M</v>
          </cell>
          <cell r="G88">
            <v>10000</v>
          </cell>
          <cell r="H88" t="str">
            <v>M</v>
          </cell>
          <cell r="I88">
            <v>10000</v>
          </cell>
          <cell r="J88" t="str">
            <v>M</v>
          </cell>
          <cell r="K88">
            <v>1000</v>
          </cell>
          <cell r="L88" t="str">
            <v>M</v>
          </cell>
          <cell r="M88">
            <v>1000</v>
          </cell>
          <cell r="N88" t="str">
            <v>M</v>
          </cell>
          <cell r="O88">
            <v>1300</v>
          </cell>
          <cell r="P88" t="str">
            <v>NS</v>
          </cell>
          <cell r="Q88">
            <v>3700</v>
          </cell>
          <cell r="R88" t="str">
            <v>NS</v>
          </cell>
          <cell r="S88">
            <v>4300</v>
          </cell>
          <cell r="T88" t="str">
            <v>NS</v>
          </cell>
          <cell r="U88">
            <v>10</v>
          </cell>
          <cell r="V88">
            <v>2.3</v>
          </cell>
          <cell r="W88" t="str">
            <v>E</v>
          </cell>
          <cell r="X88">
            <v>10</v>
          </cell>
          <cell r="Y88">
            <v>2.3</v>
          </cell>
          <cell r="Z88" t="str">
            <v>E</v>
          </cell>
          <cell r="AA88">
            <v>1000</v>
          </cell>
          <cell r="AB88">
            <v>230</v>
          </cell>
          <cell r="AC88" t="str">
            <v>E</v>
          </cell>
          <cell r="AD88">
            <v>1000</v>
          </cell>
          <cell r="AE88">
            <v>230</v>
          </cell>
          <cell r="AF88" t="str">
            <v>E</v>
          </cell>
          <cell r="AG88">
            <v>100</v>
          </cell>
          <cell r="AH88">
            <v>23</v>
          </cell>
          <cell r="AI88" t="str">
            <v>E</v>
          </cell>
          <cell r="AJ88">
            <v>100</v>
          </cell>
          <cell r="AK88">
            <v>23</v>
          </cell>
          <cell r="AL88" t="str">
            <v>E</v>
          </cell>
          <cell r="AM88" t="str">
            <v>NA</v>
          </cell>
          <cell r="AN88" t="str">
            <v>NA</v>
          </cell>
          <cell r="AO88">
            <v>0.02</v>
          </cell>
          <cell r="AP88" t="str">
            <v>NA</v>
          </cell>
          <cell r="AQ88">
            <v>0.02</v>
          </cell>
          <cell r="AR88" t="str">
            <v>NA</v>
          </cell>
          <cell r="AS88">
            <v>47</v>
          </cell>
          <cell r="AT88" t="str">
            <v>YES</v>
          </cell>
          <cell r="AU88">
            <v>6300</v>
          </cell>
          <cell r="AV88">
            <v>13100</v>
          </cell>
          <cell r="AW88">
            <v>15000</v>
          </cell>
          <cell r="AX88" t="str">
            <v>YES</v>
          </cell>
          <cell r="AY88">
            <v>47.5</v>
          </cell>
          <cell r="AZ88">
            <v>0.01</v>
          </cell>
          <cell r="BA88" t="str">
            <v>NA</v>
          </cell>
          <cell r="BB88" t="str">
            <v>NO</v>
          </cell>
        </row>
        <row r="89">
          <cell r="A89">
            <v>75092</v>
          </cell>
          <cell r="B89" t="str">
            <v>DICHLOROMETHANE (METHYLENE CHLORIDE)</v>
          </cell>
          <cell r="C89">
            <v>5</v>
          </cell>
          <cell r="D89" t="str">
            <v>M</v>
          </cell>
          <cell r="E89">
            <v>5</v>
          </cell>
          <cell r="F89" t="str">
            <v>M</v>
          </cell>
          <cell r="G89">
            <v>500</v>
          </cell>
          <cell r="H89" t="str">
            <v>M</v>
          </cell>
          <cell r="I89">
            <v>500</v>
          </cell>
          <cell r="J89" t="str">
            <v>M</v>
          </cell>
          <cell r="K89">
            <v>500</v>
          </cell>
          <cell r="L89" t="str">
            <v>M</v>
          </cell>
          <cell r="M89">
            <v>500</v>
          </cell>
          <cell r="N89" t="str">
            <v>M</v>
          </cell>
          <cell r="O89">
            <v>670</v>
          </cell>
          <cell r="P89" t="str">
            <v>NC</v>
          </cell>
          <cell r="Q89">
            <v>3500</v>
          </cell>
          <cell r="R89" t="str">
            <v>NC</v>
          </cell>
          <cell r="S89">
            <v>4000</v>
          </cell>
          <cell r="T89" t="str">
            <v>NC</v>
          </cell>
          <cell r="U89">
            <v>0.5</v>
          </cell>
          <cell r="V89">
            <v>0.075</v>
          </cell>
          <cell r="W89" t="str">
            <v>E</v>
          </cell>
          <cell r="X89">
            <v>0.5</v>
          </cell>
          <cell r="Y89">
            <v>0.075</v>
          </cell>
          <cell r="Z89" t="str">
            <v>E</v>
          </cell>
          <cell r="AA89">
            <v>50</v>
          </cell>
          <cell r="AB89">
            <v>7.5</v>
          </cell>
          <cell r="AC89" t="str">
            <v>E</v>
          </cell>
          <cell r="AD89">
            <v>50</v>
          </cell>
          <cell r="AE89">
            <v>7.5</v>
          </cell>
          <cell r="AF89" t="str">
            <v>E</v>
          </cell>
          <cell r="AG89">
            <v>50</v>
          </cell>
          <cell r="AH89">
            <v>7.5</v>
          </cell>
          <cell r="AI89" t="str">
            <v>E</v>
          </cell>
          <cell r="AJ89">
            <v>50</v>
          </cell>
          <cell r="AK89">
            <v>7.5</v>
          </cell>
          <cell r="AL89" t="str">
            <v>E</v>
          </cell>
          <cell r="AM89" t="str">
            <v>NA</v>
          </cell>
          <cell r="AN89" t="str">
            <v>NA</v>
          </cell>
          <cell r="AO89">
            <v>0.06</v>
          </cell>
          <cell r="AP89">
            <v>0.0075</v>
          </cell>
          <cell r="AQ89">
            <v>0.857</v>
          </cell>
          <cell r="AR89">
            <v>0.00165</v>
          </cell>
          <cell r="AS89">
            <v>16</v>
          </cell>
          <cell r="AT89" t="str">
            <v>YES</v>
          </cell>
          <cell r="AU89">
            <v>13030</v>
          </cell>
          <cell r="AV89">
            <v>13100</v>
          </cell>
          <cell r="AW89">
            <v>15000</v>
          </cell>
          <cell r="AX89" t="str">
            <v>YES</v>
          </cell>
          <cell r="AY89">
            <v>39.64</v>
          </cell>
          <cell r="AZ89">
            <v>4.5</v>
          </cell>
          <cell r="BA89" t="str">
            <v>NA</v>
          </cell>
          <cell r="BB89" t="str">
            <v>NO</v>
          </cell>
        </row>
        <row r="90">
          <cell r="A90">
            <v>120832</v>
          </cell>
          <cell r="B90" t="str">
            <v>DICHLOROPHENOL, 2,4-</v>
          </cell>
          <cell r="C90">
            <v>20</v>
          </cell>
          <cell r="D90" t="str">
            <v>H</v>
          </cell>
          <cell r="E90">
            <v>20</v>
          </cell>
          <cell r="F90" t="str">
            <v>H</v>
          </cell>
          <cell r="G90">
            <v>2000</v>
          </cell>
          <cell r="H90" t="str">
            <v>H</v>
          </cell>
          <cell r="I90">
            <v>2000</v>
          </cell>
          <cell r="J90" t="str">
            <v>H</v>
          </cell>
          <cell r="K90">
            <v>20000</v>
          </cell>
          <cell r="L90" t="str">
            <v>H</v>
          </cell>
          <cell r="M90">
            <v>20000</v>
          </cell>
          <cell r="N90" t="str">
            <v>H</v>
          </cell>
          <cell r="O90">
            <v>660</v>
          </cell>
          <cell r="P90" t="str">
            <v>GS</v>
          </cell>
          <cell r="Q90">
            <v>8400</v>
          </cell>
          <cell r="R90" t="str">
            <v>GS</v>
          </cell>
          <cell r="S90">
            <v>190000</v>
          </cell>
          <cell r="T90" t="str">
            <v>C</v>
          </cell>
          <cell r="U90">
            <v>2</v>
          </cell>
          <cell r="V90">
            <v>1</v>
          </cell>
          <cell r="W90" t="str">
            <v>E</v>
          </cell>
          <cell r="X90">
            <v>2</v>
          </cell>
          <cell r="Y90">
            <v>1</v>
          </cell>
          <cell r="Z90" t="str">
            <v>E</v>
          </cell>
          <cell r="AA90">
            <v>200</v>
          </cell>
          <cell r="AB90">
            <v>100</v>
          </cell>
          <cell r="AC90" t="str">
            <v>E</v>
          </cell>
          <cell r="AD90">
            <v>200</v>
          </cell>
          <cell r="AE90">
            <v>100</v>
          </cell>
          <cell r="AF90" t="str">
            <v>E</v>
          </cell>
          <cell r="AG90">
            <v>2000</v>
          </cell>
          <cell r="AH90">
            <v>1000</v>
          </cell>
          <cell r="AI90" t="str">
            <v>E</v>
          </cell>
          <cell r="AJ90">
            <v>2000</v>
          </cell>
          <cell r="AK90">
            <v>1000</v>
          </cell>
          <cell r="AL90" t="str">
            <v>E</v>
          </cell>
          <cell r="AM90" t="str">
            <v>NA</v>
          </cell>
          <cell r="AN90" t="str">
            <v>NA</v>
          </cell>
          <cell r="AO90">
            <v>0.003</v>
          </cell>
          <cell r="AP90" t="str">
            <v>NA</v>
          </cell>
          <cell r="AQ90">
            <v>0.003</v>
          </cell>
          <cell r="AR90" t="str">
            <v>NA</v>
          </cell>
          <cell r="AS90">
            <v>160</v>
          </cell>
          <cell r="AT90" t="str">
            <v>NO</v>
          </cell>
          <cell r="AU90">
            <v>4500</v>
          </cell>
          <cell r="AV90" t="str">
            <v>NA</v>
          </cell>
          <cell r="AW90" t="str">
            <v>NA</v>
          </cell>
          <cell r="AX90" t="str">
            <v>NO</v>
          </cell>
          <cell r="AY90">
            <v>209.5</v>
          </cell>
          <cell r="AZ90">
            <v>5.88</v>
          </cell>
          <cell r="BA90" t="str">
            <v>NA</v>
          </cell>
          <cell r="BB90" t="str">
            <v>NO</v>
          </cell>
        </row>
        <row r="91">
          <cell r="A91">
            <v>94757</v>
          </cell>
          <cell r="B91" t="str">
            <v>DICHLOROPHENOXYACETIC ACID, 2,4- (2,4-D)</v>
          </cell>
          <cell r="C91">
            <v>70</v>
          </cell>
          <cell r="D91" t="str">
            <v>M</v>
          </cell>
          <cell r="E91">
            <v>70</v>
          </cell>
          <cell r="F91" t="str">
            <v>M</v>
          </cell>
          <cell r="G91">
            <v>7000</v>
          </cell>
          <cell r="H91" t="str">
            <v>M</v>
          </cell>
          <cell r="I91">
            <v>7000</v>
          </cell>
          <cell r="J91" t="str">
            <v>M</v>
          </cell>
          <cell r="K91">
            <v>7000</v>
          </cell>
          <cell r="L91" t="str">
            <v>M</v>
          </cell>
          <cell r="M91">
            <v>7000</v>
          </cell>
          <cell r="N91" t="str">
            <v>M</v>
          </cell>
          <cell r="O91">
            <v>2200</v>
          </cell>
          <cell r="P91" t="str">
            <v>GS</v>
          </cell>
          <cell r="Q91">
            <v>28000</v>
          </cell>
          <cell r="R91" t="str">
            <v>GS</v>
          </cell>
          <cell r="S91">
            <v>190000</v>
          </cell>
          <cell r="T91" t="str">
            <v>C</v>
          </cell>
          <cell r="U91">
            <v>7</v>
          </cell>
          <cell r="V91">
            <v>1.8</v>
          </cell>
          <cell r="W91" t="str">
            <v>E</v>
          </cell>
          <cell r="X91">
            <v>7</v>
          </cell>
          <cell r="Y91">
            <v>1.8</v>
          </cell>
          <cell r="Z91" t="str">
            <v>E</v>
          </cell>
          <cell r="AA91">
            <v>700</v>
          </cell>
          <cell r="AB91">
            <v>180</v>
          </cell>
          <cell r="AC91" t="str">
            <v>E</v>
          </cell>
          <cell r="AD91">
            <v>700</v>
          </cell>
          <cell r="AE91">
            <v>180</v>
          </cell>
          <cell r="AF91" t="str">
            <v>E</v>
          </cell>
          <cell r="AG91">
            <v>700</v>
          </cell>
          <cell r="AH91">
            <v>180</v>
          </cell>
          <cell r="AI91" t="str">
            <v>E</v>
          </cell>
          <cell r="AJ91">
            <v>700</v>
          </cell>
          <cell r="AK91">
            <v>180</v>
          </cell>
          <cell r="AL91" t="str">
            <v>E</v>
          </cell>
          <cell r="AM91" t="str">
            <v>NA</v>
          </cell>
          <cell r="AN91" t="str">
            <v>NA</v>
          </cell>
          <cell r="AO91">
            <v>0.01</v>
          </cell>
          <cell r="AP91" t="str">
            <v>NA</v>
          </cell>
          <cell r="AQ91">
            <v>0.01</v>
          </cell>
          <cell r="AR91" t="str">
            <v>NA</v>
          </cell>
          <cell r="AS91">
            <v>59</v>
          </cell>
          <cell r="AT91" t="str">
            <v>NO</v>
          </cell>
          <cell r="AU91">
            <v>677</v>
          </cell>
          <cell r="AV91" t="str">
            <v>NA</v>
          </cell>
          <cell r="AW91" t="str">
            <v>NA</v>
          </cell>
          <cell r="AX91" t="str">
            <v>NO</v>
          </cell>
          <cell r="AY91">
            <v>160</v>
          </cell>
          <cell r="AZ91">
            <v>1.39</v>
          </cell>
          <cell r="BA91" t="str">
            <v>NA</v>
          </cell>
          <cell r="BB91" t="str">
            <v>NO</v>
          </cell>
        </row>
        <row r="92">
          <cell r="A92">
            <v>78875</v>
          </cell>
          <cell r="B92" t="str">
            <v>DICHLOROPROPANE, 1,2-</v>
          </cell>
          <cell r="C92">
            <v>5</v>
          </cell>
          <cell r="D92" t="str">
            <v>M</v>
          </cell>
          <cell r="E92">
            <v>5</v>
          </cell>
          <cell r="F92" t="str">
            <v>M</v>
          </cell>
          <cell r="G92">
            <v>500</v>
          </cell>
          <cell r="H92" t="str">
            <v>M</v>
          </cell>
          <cell r="I92">
            <v>500</v>
          </cell>
          <cell r="J92" t="str">
            <v>M</v>
          </cell>
          <cell r="K92">
            <v>50</v>
          </cell>
          <cell r="L92" t="str">
            <v>M</v>
          </cell>
          <cell r="M92">
            <v>50</v>
          </cell>
          <cell r="N92" t="str">
            <v>M</v>
          </cell>
          <cell r="O92">
            <v>16</v>
          </cell>
          <cell r="P92" t="str">
            <v>NC</v>
          </cell>
          <cell r="Q92">
            <v>85</v>
          </cell>
          <cell r="R92" t="str">
            <v>NC</v>
          </cell>
          <cell r="S92">
            <v>97</v>
          </cell>
          <cell r="T92" t="str">
            <v>NC</v>
          </cell>
          <cell r="U92">
            <v>0.5</v>
          </cell>
          <cell r="V92">
            <v>0.11</v>
          </cell>
          <cell r="W92" t="str">
            <v>E</v>
          </cell>
          <cell r="X92">
            <v>0.5</v>
          </cell>
          <cell r="Y92">
            <v>0.11</v>
          </cell>
          <cell r="Z92" t="str">
            <v>E</v>
          </cell>
          <cell r="AA92">
            <v>50</v>
          </cell>
          <cell r="AB92">
            <v>11</v>
          </cell>
          <cell r="AC92" t="str">
            <v>E</v>
          </cell>
          <cell r="AD92">
            <v>50</v>
          </cell>
          <cell r="AE92">
            <v>11</v>
          </cell>
          <cell r="AF92" t="str">
            <v>E</v>
          </cell>
          <cell r="AG92">
            <v>5</v>
          </cell>
          <cell r="AH92">
            <v>1.1</v>
          </cell>
          <cell r="AI92" t="str">
            <v>E</v>
          </cell>
          <cell r="AJ92">
            <v>5</v>
          </cell>
          <cell r="AK92">
            <v>1.1</v>
          </cell>
          <cell r="AL92" t="str">
            <v>E</v>
          </cell>
          <cell r="AM92" t="str">
            <v>NA</v>
          </cell>
          <cell r="AN92" t="str">
            <v>NA</v>
          </cell>
          <cell r="AO92">
            <v>0.00123</v>
          </cell>
          <cell r="AP92">
            <v>0.068</v>
          </cell>
          <cell r="AQ92">
            <v>0.00123</v>
          </cell>
          <cell r="AR92">
            <v>0.068</v>
          </cell>
          <cell r="AS92">
            <v>47</v>
          </cell>
          <cell r="AT92" t="str">
            <v>YES</v>
          </cell>
          <cell r="AU92">
            <v>2700</v>
          </cell>
          <cell r="AV92">
            <v>13100</v>
          </cell>
          <cell r="AW92">
            <v>15000</v>
          </cell>
          <cell r="AX92" t="str">
            <v>YES</v>
          </cell>
          <cell r="AY92">
            <v>96</v>
          </cell>
          <cell r="AZ92">
            <v>0.1</v>
          </cell>
          <cell r="BA92" t="str">
            <v>NA</v>
          </cell>
          <cell r="BB92" t="str">
            <v>NO</v>
          </cell>
        </row>
        <row r="93">
          <cell r="A93">
            <v>75990</v>
          </cell>
          <cell r="B93" t="str">
            <v>DICHLOROPROPIONIC ACID, 2,2- (DALAPON)</v>
          </cell>
          <cell r="C93">
            <v>200</v>
          </cell>
          <cell r="D93" t="str">
            <v>M</v>
          </cell>
          <cell r="E93">
            <v>200</v>
          </cell>
          <cell r="F93" t="str">
            <v>M</v>
          </cell>
          <cell r="G93">
            <v>20000</v>
          </cell>
          <cell r="H93" t="str">
            <v>M</v>
          </cell>
          <cell r="I93">
            <v>20000</v>
          </cell>
          <cell r="J93" t="str">
            <v>M</v>
          </cell>
          <cell r="K93">
            <v>20000</v>
          </cell>
          <cell r="L93" t="str">
            <v>M</v>
          </cell>
          <cell r="M93">
            <v>20000</v>
          </cell>
          <cell r="N93" t="str">
            <v>M</v>
          </cell>
          <cell r="O93">
            <v>2000</v>
          </cell>
          <cell r="P93" t="str">
            <v>NS</v>
          </cell>
          <cell r="Q93">
            <v>5500</v>
          </cell>
          <cell r="R93" t="str">
            <v>NS</v>
          </cell>
          <cell r="S93">
            <v>6300</v>
          </cell>
          <cell r="T93" t="str">
            <v>NS</v>
          </cell>
          <cell r="U93">
            <v>20</v>
          </cell>
          <cell r="V93">
            <v>5.3</v>
          </cell>
          <cell r="W93" t="str">
            <v>E</v>
          </cell>
          <cell r="X93">
            <v>20</v>
          </cell>
          <cell r="Y93">
            <v>5.3</v>
          </cell>
          <cell r="Z93" t="str">
            <v>E</v>
          </cell>
          <cell r="AA93">
            <v>2000</v>
          </cell>
          <cell r="AB93">
            <v>530</v>
          </cell>
          <cell r="AC93" t="str">
            <v>E</v>
          </cell>
          <cell r="AD93">
            <v>2000</v>
          </cell>
          <cell r="AE93">
            <v>530</v>
          </cell>
          <cell r="AF93" t="str">
            <v>E</v>
          </cell>
          <cell r="AG93">
            <v>2000</v>
          </cell>
          <cell r="AH93">
            <v>530</v>
          </cell>
          <cell r="AI93" t="str">
            <v>E</v>
          </cell>
          <cell r="AJ93">
            <v>2000</v>
          </cell>
          <cell r="AK93">
            <v>530</v>
          </cell>
          <cell r="AL93" t="str">
            <v>E</v>
          </cell>
          <cell r="AM93" t="str">
            <v>NA</v>
          </cell>
          <cell r="AN93" t="str">
            <v>NA</v>
          </cell>
          <cell r="AO93">
            <v>0.03</v>
          </cell>
          <cell r="AP93" t="str">
            <v>NA</v>
          </cell>
          <cell r="AQ93">
            <v>0.03</v>
          </cell>
          <cell r="AR93" t="str">
            <v>NA</v>
          </cell>
          <cell r="AS93">
            <v>62</v>
          </cell>
          <cell r="AT93" t="str">
            <v>YES</v>
          </cell>
          <cell r="AU93">
            <v>502000</v>
          </cell>
          <cell r="AV93">
            <v>13000</v>
          </cell>
          <cell r="AW93">
            <v>14900</v>
          </cell>
          <cell r="AX93" t="str">
            <v>YES</v>
          </cell>
          <cell r="AY93">
            <v>190</v>
          </cell>
          <cell r="AZ93">
            <v>2.11</v>
          </cell>
          <cell r="BA93" t="str">
            <v>NA</v>
          </cell>
          <cell r="BB93" t="str">
            <v>NO</v>
          </cell>
        </row>
        <row r="94">
          <cell r="A94">
            <v>62737</v>
          </cell>
          <cell r="B94" t="str">
            <v>DICHLORVOS</v>
          </cell>
          <cell r="C94">
            <v>0.52</v>
          </cell>
          <cell r="D94" t="str">
            <v>NC</v>
          </cell>
          <cell r="E94">
            <v>2.2</v>
          </cell>
          <cell r="F94" t="str">
            <v>NC</v>
          </cell>
          <cell r="G94">
            <v>52</v>
          </cell>
          <cell r="H94" t="str">
            <v>NC</v>
          </cell>
          <cell r="I94">
            <v>220</v>
          </cell>
          <cell r="J94" t="str">
            <v>NC</v>
          </cell>
          <cell r="K94">
            <v>0.52</v>
          </cell>
          <cell r="L94" t="str">
            <v>NC</v>
          </cell>
          <cell r="M94">
            <v>2.2</v>
          </cell>
          <cell r="N94" t="str">
            <v>NC</v>
          </cell>
          <cell r="O94">
            <v>62</v>
          </cell>
          <cell r="P94" t="str">
            <v>GC</v>
          </cell>
          <cell r="Q94">
            <v>270</v>
          </cell>
          <cell r="R94" t="str">
            <v>GC</v>
          </cell>
          <cell r="S94">
            <v>190000</v>
          </cell>
          <cell r="T94" t="str">
            <v>C</v>
          </cell>
          <cell r="U94">
            <v>0.052</v>
          </cell>
          <cell r="V94">
            <v>0.012</v>
          </cell>
          <cell r="W94" t="str">
            <v>E</v>
          </cell>
          <cell r="X94">
            <v>0.22</v>
          </cell>
          <cell r="Y94">
            <v>0.052</v>
          </cell>
          <cell r="Z94" t="str">
            <v>E</v>
          </cell>
          <cell r="AA94">
            <v>5.2</v>
          </cell>
          <cell r="AB94">
            <v>1.2</v>
          </cell>
          <cell r="AC94" t="str">
            <v>E</v>
          </cell>
          <cell r="AD94">
            <v>22</v>
          </cell>
          <cell r="AE94">
            <v>5.2</v>
          </cell>
          <cell r="AF94" t="str">
            <v>E</v>
          </cell>
          <cell r="AG94">
            <v>0.052</v>
          </cell>
          <cell r="AH94">
            <v>0.012</v>
          </cell>
          <cell r="AI94" t="str">
            <v>E</v>
          </cell>
          <cell r="AJ94">
            <v>0.22</v>
          </cell>
          <cell r="AK94">
            <v>0.052</v>
          </cell>
          <cell r="AL94" t="str">
            <v>E</v>
          </cell>
          <cell r="AM94" t="str">
            <v>NA</v>
          </cell>
          <cell r="AN94" t="str">
            <v>NA</v>
          </cell>
          <cell r="AO94">
            <v>0.0005</v>
          </cell>
          <cell r="AP94">
            <v>0.29</v>
          </cell>
          <cell r="AQ94">
            <v>0.0001429</v>
          </cell>
          <cell r="AR94">
            <v>0.291</v>
          </cell>
          <cell r="AS94">
            <v>50</v>
          </cell>
          <cell r="AT94" t="str">
            <v>NO</v>
          </cell>
          <cell r="AU94">
            <v>10000</v>
          </cell>
          <cell r="AV94" t="str">
            <v>NA</v>
          </cell>
          <cell r="AW94" t="str">
            <v>NA</v>
          </cell>
          <cell r="AX94" t="str">
            <v>NO</v>
          </cell>
          <cell r="AY94">
            <v>140</v>
          </cell>
          <cell r="AZ94" t="str">
            <v>NA</v>
          </cell>
          <cell r="BA94" t="str">
            <v>NA</v>
          </cell>
          <cell r="BB94" t="str">
            <v>NO</v>
          </cell>
        </row>
        <row r="95">
          <cell r="A95">
            <v>60571</v>
          </cell>
          <cell r="B95" t="str">
            <v>DIELDRIN</v>
          </cell>
          <cell r="C95">
            <v>0.041</v>
          </cell>
          <cell r="D95" t="str">
            <v>GC</v>
          </cell>
          <cell r="E95">
            <v>0.16</v>
          </cell>
          <cell r="F95" t="str">
            <v>GC</v>
          </cell>
          <cell r="G95">
            <v>4.1</v>
          </cell>
          <cell r="H95" t="str">
            <v>GC</v>
          </cell>
          <cell r="I95">
            <v>16</v>
          </cell>
          <cell r="J95" t="str">
            <v>GC</v>
          </cell>
          <cell r="K95">
            <v>41</v>
          </cell>
          <cell r="L95" t="str">
            <v>GC</v>
          </cell>
          <cell r="M95">
            <v>160</v>
          </cell>
          <cell r="N95" t="str">
            <v>GC</v>
          </cell>
          <cell r="O95">
            <v>1.1</v>
          </cell>
          <cell r="P95" t="str">
            <v>GC</v>
          </cell>
          <cell r="Q95">
            <v>5</v>
          </cell>
          <cell r="R95" t="str">
            <v>GC</v>
          </cell>
          <cell r="S95">
            <v>10000</v>
          </cell>
          <cell r="T95" t="str">
            <v>C</v>
          </cell>
          <cell r="U95">
            <v>0.0041</v>
          </cell>
          <cell r="V95">
            <v>0.11</v>
          </cell>
          <cell r="W95" t="str">
            <v>E</v>
          </cell>
          <cell r="X95">
            <v>0.016</v>
          </cell>
          <cell r="Y95">
            <v>0.44</v>
          </cell>
          <cell r="Z95" t="str">
            <v>E</v>
          </cell>
          <cell r="AA95">
            <v>0.41</v>
          </cell>
          <cell r="AB95">
            <v>11</v>
          </cell>
          <cell r="AC95" t="str">
            <v>E</v>
          </cell>
          <cell r="AD95">
            <v>1.6</v>
          </cell>
          <cell r="AE95">
            <v>44</v>
          </cell>
          <cell r="AF95" t="str">
            <v>E</v>
          </cell>
          <cell r="AG95">
            <v>4.1</v>
          </cell>
          <cell r="AH95">
            <v>110</v>
          </cell>
          <cell r="AI95" t="str">
            <v>E</v>
          </cell>
          <cell r="AJ95">
            <v>16</v>
          </cell>
          <cell r="AK95">
            <v>440</v>
          </cell>
          <cell r="AL95" t="str">
            <v>E</v>
          </cell>
          <cell r="AM95">
            <v>15</v>
          </cell>
          <cell r="AN95" t="str">
            <v>NA</v>
          </cell>
          <cell r="AO95">
            <v>5E-05</v>
          </cell>
          <cell r="AP95">
            <v>16</v>
          </cell>
          <cell r="AQ95">
            <v>5E-05</v>
          </cell>
          <cell r="AR95">
            <v>16.1</v>
          </cell>
          <cell r="AS95">
            <v>11000</v>
          </cell>
          <cell r="AT95" t="str">
            <v>NO</v>
          </cell>
          <cell r="AU95">
            <v>0.2</v>
          </cell>
          <cell r="AV95" t="str">
            <v>NA</v>
          </cell>
          <cell r="AW95" t="str">
            <v>NA</v>
          </cell>
          <cell r="AX95" t="str">
            <v>YES</v>
          </cell>
          <cell r="AY95">
            <v>385</v>
          </cell>
          <cell r="AZ95">
            <v>0.12</v>
          </cell>
          <cell r="BA95" t="str">
            <v>NA</v>
          </cell>
          <cell r="BB95" t="str">
            <v>YES </v>
          </cell>
        </row>
        <row r="96">
          <cell r="A96">
            <v>84662</v>
          </cell>
          <cell r="B96" t="str">
            <v>DIETHYL PHTHALATE</v>
          </cell>
          <cell r="C96">
            <v>5000</v>
          </cell>
          <cell r="D96" t="str">
            <v>H</v>
          </cell>
          <cell r="E96">
            <v>5000</v>
          </cell>
          <cell r="F96" t="str">
            <v>H</v>
          </cell>
          <cell r="G96">
            <v>500000</v>
          </cell>
          <cell r="H96" t="str">
            <v>H</v>
          </cell>
          <cell r="I96">
            <v>500000</v>
          </cell>
          <cell r="J96" t="str">
            <v>H</v>
          </cell>
          <cell r="K96">
            <v>900000</v>
          </cell>
          <cell r="L96" t="str">
            <v>S</v>
          </cell>
          <cell r="M96">
            <v>900000</v>
          </cell>
          <cell r="N96" t="str">
            <v>S</v>
          </cell>
          <cell r="O96">
            <v>10000</v>
          </cell>
          <cell r="P96" t="str">
            <v>C</v>
          </cell>
          <cell r="Q96">
            <v>10000</v>
          </cell>
          <cell r="R96" t="str">
            <v>C</v>
          </cell>
          <cell r="S96">
            <v>10000</v>
          </cell>
          <cell r="T96" t="str">
            <v>C</v>
          </cell>
          <cell r="U96">
            <v>500</v>
          </cell>
          <cell r="V96">
            <v>160</v>
          </cell>
          <cell r="W96" t="str">
            <v>E</v>
          </cell>
          <cell r="X96">
            <v>500</v>
          </cell>
          <cell r="Y96">
            <v>160</v>
          </cell>
          <cell r="Z96" t="str">
            <v>E</v>
          </cell>
          <cell r="AA96">
            <v>10000</v>
          </cell>
          <cell r="AB96">
            <v>10000</v>
          </cell>
          <cell r="AC96" t="str">
            <v>C</v>
          </cell>
          <cell r="AD96">
            <v>10000</v>
          </cell>
          <cell r="AE96">
            <v>10000</v>
          </cell>
          <cell r="AF96" t="str">
            <v>C</v>
          </cell>
          <cell r="AG96">
            <v>10000</v>
          </cell>
          <cell r="AH96">
            <v>10000</v>
          </cell>
          <cell r="AI96" t="str">
            <v>C</v>
          </cell>
          <cell r="AJ96">
            <v>10000</v>
          </cell>
          <cell r="AK96">
            <v>10000</v>
          </cell>
          <cell r="AL96" t="str">
            <v>C</v>
          </cell>
          <cell r="AM96" t="str">
            <v>NA</v>
          </cell>
          <cell r="AN96" t="str">
            <v>NA</v>
          </cell>
          <cell r="AO96">
            <v>0.8</v>
          </cell>
          <cell r="AP96" t="str">
            <v>NA</v>
          </cell>
          <cell r="AQ96">
            <v>0.8</v>
          </cell>
          <cell r="AR96" t="str">
            <v>NA</v>
          </cell>
          <cell r="AS96">
            <v>81</v>
          </cell>
          <cell r="AT96" t="str">
            <v>NO</v>
          </cell>
          <cell r="AU96">
            <v>896</v>
          </cell>
          <cell r="AV96" t="str">
            <v>NA</v>
          </cell>
          <cell r="AW96" t="str">
            <v>NA</v>
          </cell>
          <cell r="AX96" t="str">
            <v>YES</v>
          </cell>
          <cell r="AY96">
            <v>298</v>
          </cell>
          <cell r="AZ96">
            <v>2.25</v>
          </cell>
          <cell r="BA96" t="str">
            <v>NA</v>
          </cell>
          <cell r="BB96" t="str">
            <v>YES </v>
          </cell>
        </row>
        <row r="97">
          <cell r="A97">
            <v>60515</v>
          </cell>
          <cell r="B97" t="str">
            <v>DIMETHOATE</v>
          </cell>
          <cell r="C97">
            <v>7.3</v>
          </cell>
          <cell r="D97" t="str">
            <v>GS</v>
          </cell>
          <cell r="E97">
            <v>20</v>
          </cell>
          <cell r="F97" t="str">
            <v>GS</v>
          </cell>
          <cell r="G97">
            <v>730</v>
          </cell>
          <cell r="H97" t="str">
            <v>GS</v>
          </cell>
          <cell r="I97">
            <v>2000</v>
          </cell>
          <cell r="J97" t="str">
            <v>GS</v>
          </cell>
          <cell r="K97">
            <v>7300</v>
          </cell>
          <cell r="L97" t="str">
            <v>GS</v>
          </cell>
          <cell r="M97">
            <v>20000</v>
          </cell>
          <cell r="N97" t="str">
            <v>GS</v>
          </cell>
          <cell r="O97">
            <v>44</v>
          </cell>
          <cell r="P97" t="str">
            <v>GS</v>
          </cell>
          <cell r="Q97">
            <v>560</v>
          </cell>
          <cell r="R97" t="str">
            <v>GS</v>
          </cell>
          <cell r="S97">
            <v>190000</v>
          </cell>
          <cell r="T97" t="str">
            <v>C</v>
          </cell>
          <cell r="U97">
            <v>0.73</v>
          </cell>
          <cell r="V97">
            <v>0.28</v>
          </cell>
          <cell r="W97" t="str">
            <v>E</v>
          </cell>
          <cell r="X97">
            <v>2</v>
          </cell>
          <cell r="Y97">
            <v>0.77</v>
          </cell>
          <cell r="Z97" t="str">
            <v>E</v>
          </cell>
          <cell r="AA97">
            <v>73</v>
          </cell>
          <cell r="AB97">
            <v>28</v>
          </cell>
          <cell r="AC97" t="str">
            <v>E</v>
          </cell>
          <cell r="AD97">
            <v>200</v>
          </cell>
          <cell r="AE97">
            <v>77</v>
          </cell>
          <cell r="AF97" t="str">
            <v>E</v>
          </cell>
          <cell r="AG97">
            <v>730</v>
          </cell>
          <cell r="AH97">
            <v>280</v>
          </cell>
          <cell r="AI97" t="str">
            <v>E</v>
          </cell>
          <cell r="AJ97">
            <v>2000</v>
          </cell>
          <cell r="AK97">
            <v>770</v>
          </cell>
          <cell r="AL97" t="str">
            <v>E</v>
          </cell>
          <cell r="AM97" t="str">
            <v>NA</v>
          </cell>
          <cell r="AN97" t="str">
            <v>NA</v>
          </cell>
          <cell r="AO97">
            <v>0.0002</v>
          </cell>
          <cell r="AP97" t="str">
            <v>NA</v>
          </cell>
          <cell r="AQ97">
            <v>0.0002</v>
          </cell>
          <cell r="AR97" t="str">
            <v>NA</v>
          </cell>
          <cell r="AS97">
            <v>110</v>
          </cell>
          <cell r="AT97" t="str">
            <v>NO</v>
          </cell>
          <cell r="AU97">
            <v>25000</v>
          </cell>
          <cell r="AV97" t="str">
            <v>NA</v>
          </cell>
          <cell r="AW97" t="str">
            <v>NA</v>
          </cell>
          <cell r="AX97" t="str">
            <v>NO</v>
          </cell>
          <cell r="AY97">
            <v>200</v>
          </cell>
          <cell r="AZ97">
            <v>2.26</v>
          </cell>
          <cell r="BA97" t="str">
            <v>NA</v>
          </cell>
          <cell r="BB97" t="str">
            <v>NO</v>
          </cell>
        </row>
        <row r="98">
          <cell r="A98">
            <v>60117</v>
          </cell>
          <cell r="B98" t="str">
            <v>DIMETHYLAMINOAZOBENZENE, P-</v>
          </cell>
          <cell r="C98">
            <v>0.14</v>
          </cell>
          <cell r="D98" t="str">
            <v>GC</v>
          </cell>
          <cell r="E98">
            <v>0.57</v>
          </cell>
          <cell r="F98" t="str">
            <v>GC</v>
          </cell>
          <cell r="G98">
            <v>14</v>
          </cell>
          <cell r="H98" t="str">
            <v>GC</v>
          </cell>
          <cell r="I98">
            <v>57</v>
          </cell>
          <cell r="J98" t="str">
            <v>GC</v>
          </cell>
          <cell r="K98">
            <v>140</v>
          </cell>
          <cell r="L98" t="str">
            <v>GC</v>
          </cell>
          <cell r="M98">
            <v>230</v>
          </cell>
          <cell r="N98" t="str">
            <v>S</v>
          </cell>
          <cell r="O98">
            <v>3.9</v>
          </cell>
          <cell r="P98" t="str">
            <v>GC</v>
          </cell>
          <cell r="Q98">
            <v>17</v>
          </cell>
          <cell r="R98" t="str">
            <v>GC</v>
          </cell>
          <cell r="S98">
            <v>190000</v>
          </cell>
          <cell r="T98" t="str">
            <v>C</v>
          </cell>
          <cell r="U98">
            <v>0.014</v>
          </cell>
          <cell r="V98">
            <v>0.037</v>
          </cell>
          <cell r="W98" t="str">
            <v>E</v>
          </cell>
          <cell r="X98">
            <v>0.057</v>
          </cell>
          <cell r="Y98">
            <v>0.15</v>
          </cell>
          <cell r="Z98" t="str">
            <v>E</v>
          </cell>
          <cell r="AA98">
            <v>1.4</v>
          </cell>
          <cell r="AB98">
            <v>3.7</v>
          </cell>
          <cell r="AC98" t="str">
            <v>E</v>
          </cell>
          <cell r="AD98">
            <v>5.7</v>
          </cell>
          <cell r="AE98">
            <v>15</v>
          </cell>
          <cell r="AF98" t="str">
            <v>E</v>
          </cell>
          <cell r="AG98">
            <v>14</v>
          </cell>
          <cell r="AH98">
            <v>37</v>
          </cell>
          <cell r="AI98" t="str">
            <v>E</v>
          </cell>
          <cell r="AJ98">
            <v>23</v>
          </cell>
          <cell r="AK98">
            <v>60</v>
          </cell>
          <cell r="AL98" t="str">
            <v>E</v>
          </cell>
          <cell r="AM98">
            <v>20</v>
          </cell>
          <cell r="AN98" t="str">
            <v>NA</v>
          </cell>
          <cell r="AO98" t="str">
            <v>NA</v>
          </cell>
          <cell r="AP98">
            <v>4.6</v>
          </cell>
          <cell r="AQ98" t="str">
            <v>NA</v>
          </cell>
          <cell r="AR98">
            <v>4.55</v>
          </cell>
          <cell r="AS98">
            <v>1000</v>
          </cell>
          <cell r="AT98" t="str">
            <v>NO</v>
          </cell>
          <cell r="AU98">
            <v>0.23</v>
          </cell>
          <cell r="AV98" t="str">
            <v>NA</v>
          </cell>
          <cell r="AW98" t="str">
            <v>NA</v>
          </cell>
          <cell r="AX98" t="str">
            <v>NO</v>
          </cell>
          <cell r="AY98">
            <v>200</v>
          </cell>
          <cell r="AZ98">
            <v>4.5</v>
          </cell>
          <cell r="BA98" t="str">
            <v>NA</v>
          </cell>
          <cell r="BB98" t="str">
            <v>NO</v>
          </cell>
        </row>
        <row r="99">
          <cell r="A99">
            <v>57147</v>
          </cell>
          <cell r="B99" t="str">
            <v>DIMETHYLHYDRAZINE, 1,1-</v>
          </cell>
          <cell r="C99">
            <v>0.087</v>
          </cell>
          <cell r="D99" t="str">
            <v>NC</v>
          </cell>
          <cell r="E99">
            <v>0.37</v>
          </cell>
          <cell r="F99" t="str">
            <v>NC</v>
          </cell>
          <cell r="G99">
            <v>8.7</v>
          </cell>
          <cell r="H99" t="str">
            <v>NC</v>
          </cell>
          <cell r="I99">
            <v>37</v>
          </cell>
          <cell r="J99" t="str">
            <v>NC</v>
          </cell>
          <cell r="K99">
            <v>0.87</v>
          </cell>
          <cell r="L99" t="str">
            <v>NC</v>
          </cell>
          <cell r="M99">
            <v>3.7</v>
          </cell>
          <cell r="N99" t="str">
            <v>NC</v>
          </cell>
          <cell r="O99">
            <v>0.64</v>
          </cell>
          <cell r="P99" t="str">
            <v>NC</v>
          </cell>
          <cell r="Q99">
            <v>3.3</v>
          </cell>
          <cell r="R99" t="str">
            <v>NC</v>
          </cell>
          <cell r="S99">
            <v>3.8</v>
          </cell>
          <cell r="T99" t="str">
            <v>NC</v>
          </cell>
          <cell r="U99">
            <v>0.0087</v>
          </cell>
          <cell r="V99">
            <v>0.00097</v>
          </cell>
          <cell r="W99" t="str">
            <v>E</v>
          </cell>
          <cell r="X99">
            <v>0.037</v>
          </cell>
          <cell r="Y99">
            <v>0.0041</v>
          </cell>
          <cell r="Z99" t="str">
            <v>E</v>
          </cell>
          <cell r="AA99">
            <v>0.87</v>
          </cell>
          <cell r="AB99">
            <v>0.097</v>
          </cell>
          <cell r="AC99" t="str">
            <v>E</v>
          </cell>
          <cell r="AD99">
            <v>3.7</v>
          </cell>
          <cell r="AE99">
            <v>0.41</v>
          </cell>
          <cell r="AF99" t="str">
            <v>E</v>
          </cell>
          <cell r="AG99">
            <v>0.087</v>
          </cell>
          <cell r="AH99">
            <v>0.0097</v>
          </cell>
          <cell r="AI99" t="str">
            <v>E</v>
          </cell>
          <cell r="AJ99">
            <v>0.37</v>
          </cell>
          <cell r="AK99">
            <v>0.041</v>
          </cell>
          <cell r="AL99" t="str">
            <v>E</v>
          </cell>
          <cell r="AM99" t="str">
            <v>NA</v>
          </cell>
          <cell r="AN99" t="str">
            <v>NA</v>
          </cell>
          <cell r="AO99" t="str">
            <v>NA</v>
          </cell>
          <cell r="AP99">
            <v>1.72</v>
          </cell>
          <cell r="AQ99" t="str">
            <v>NA</v>
          </cell>
          <cell r="AR99">
            <v>1.72</v>
          </cell>
          <cell r="AS99">
            <v>0.2</v>
          </cell>
          <cell r="AT99" t="str">
            <v>YES</v>
          </cell>
          <cell r="AU99">
            <v>1000000</v>
          </cell>
          <cell r="AV99">
            <v>13000</v>
          </cell>
          <cell r="AW99">
            <v>15000</v>
          </cell>
          <cell r="AX99" t="str">
            <v>YES</v>
          </cell>
          <cell r="AY99">
            <v>63</v>
          </cell>
          <cell r="AZ99">
            <v>5.75</v>
          </cell>
          <cell r="BA99" t="str">
            <v>NA</v>
          </cell>
          <cell r="BB99" t="str">
            <v>NO</v>
          </cell>
        </row>
        <row r="100">
          <cell r="A100">
            <v>105679</v>
          </cell>
          <cell r="B100" t="str">
            <v>DIMETHYLPHENOL, 2,4-</v>
          </cell>
          <cell r="C100">
            <v>730</v>
          </cell>
          <cell r="D100" t="str">
            <v>GS</v>
          </cell>
          <cell r="E100">
            <v>2000</v>
          </cell>
          <cell r="F100" t="str">
            <v>GS</v>
          </cell>
          <cell r="G100">
            <v>73000</v>
          </cell>
          <cell r="H100" t="str">
            <v>GS</v>
          </cell>
          <cell r="I100">
            <v>200000</v>
          </cell>
          <cell r="J100" t="str">
            <v>GS</v>
          </cell>
          <cell r="K100">
            <v>730000</v>
          </cell>
          <cell r="L100" t="str">
            <v>GS</v>
          </cell>
          <cell r="M100">
            <v>2000000</v>
          </cell>
          <cell r="N100" t="str">
            <v>GS</v>
          </cell>
          <cell r="O100">
            <v>4400</v>
          </cell>
          <cell r="P100" t="str">
            <v>GS</v>
          </cell>
          <cell r="Q100">
            <v>10000</v>
          </cell>
          <cell r="R100" t="str">
            <v>C</v>
          </cell>
          <cell r="S100">
            <v>10000</v>
          </cell>
          <cell r="T100" t="str">
            <v>C</v>
          </cell>
          <cell r="U100">
            <v>73</v>
          </cell>
          <cell r="V100">
            <v>31</v>
          </cell>
          <cell r="W100" t="str">
            <v>E</v>
          </cell>
          <cell r="X100">
            <v>200</v>
          </cell>
          <cell r="Y100">
            <v>85</v>
          </cell>
          <cell r="Z100" t="str">
            <v>E</v>
          </cell>
          <cell r="AA100">
            <v>7300</v>
          </cell>
          <cell r="AB100">
            <v>3100</v>
          </cell>
          <cell r="AC100" t="str">
            <v>E</v>
          </cell>
          <cell r="AD100">
            <v>10000</v>
          </cell>
          <cell r="AE100">
            <v>8500</v>
          </cell>
          <cell r="AF100" t="str">
            <v>E</v>
          </cell>
          <cell r="AG100">
            <v>10000</v>
          </cell>
          <cell r="AH100">
            <v>10000</v>
          </cell>
          <cell r="AI100" t="str">
            <v>C</v>
          </cell>
          <cell r="AJ100">
            <v>10000</v>
          </cell>
          <cell r="AK100">
            <v>10000</v>
          </cell>
          <cell r="AL100" t="str">
            <v>C</v>
          </cell>
          <cell r="AM100" t="str">
            <v>NA</v>
          </cell>
          <cell r="AN100" t="str">
            <v>NA</v>
          </cell>
          <cell r="AO100">
            <v>0.02</v>
          </cell>
          <cell r="AP100" t="str">
            <v>NA</v>
          </cell>
          <cell r="AQ100">
            <v>0.02</v>
          </cell>
          <cell r="AR100" t="str">
            <v>NA</v>
          </cell>
          <cell r="AS100">
            <v>130</v>
          </cell>
          <cell r="AT100" t="str">
            <v>NO</v>
          </cell>
          <cell r="AU100">
            <v>7870</v>
          </cell>
          <cell r="AV100" t="str">
            <v>NA</v>
          </cell>
          <cell r="AW100" t="str">
            <v>NA</v>
          </cell>
          <cell r="AX100" t="str">
            <v>YES</v>
          </cell>
          <cell r="AY100">
            <v>210.9</v>
          </cell>
          <cell r="AZ100">
            <v>18.07</v>
          </cell>
          <cell r="BA100" t="str">
            <v>NA</v>
          </cell>
          <cell r="BB100" t="str">
            <v>NO</v>
          </cell>
        </row>
        <row r="101">
          <cell r="A101">
            <v>99650</v>
          </cell>
          <cell r="B101" t="str">
            <v>DINITROBENZENE, 1,3-</v>
          </cell>
          <cell r="C101">
            <v>1</v>
          </cell>
          <cell r="D101" t="str">
            <v>H</v>
          </cell>
          <cell r="E101">
            <v>1</v>
          </cell>
          <cell r="F101" t="str">
            <v>H</v>
          </cell>
          <cell r="G101">
            <v>100</v>
          </cell>
          <cell r="H101" t="str">
            <v>H</v>
          </cell>
          <cell r="I101">
            <v>100</v>
          </cell>
          <cell r="J101" t="str">
            <v>H</v>
          </cell>
          <cell r="K101">
            <v>1000</v>
          </cell>
          <cell r="L101" t="str">
            <v>H</v>
          </cell>
          <cell r="M101">
            <v>1000</v>
          </cell>
          <cell r="N101" t="str">
            <v>H</v>
          </cell>
          <cell r="O101">
            <v>22</v>
          </cell>
          <cell r="P101" t="str">
            <v>GS</v>
          </cell>
          <cell r="Q101">
            <v>280</v>
          </cell>
          <cell r="R101" t="str">
            <v>GS</v>
          </cell>
          <cell r="S101">
            <v>190000</v>
          </cell>
          <cell r="T101" t="str">
            <v>C</v>
          </cell>
          <cell r="U101">
            <v>0.1</v>
          </cell>
          <cell r="V101">
            <v>0.049</v>
          </cell>
          <cell r="W101" t="str">
            <v>E</v>
          </cell>
          <cell r="X101">
            <v>0.1</v>
          </cell>
          <cell r="Y101">
            <v>0.049</v>
          </cell>
          <cell r="Z101" t="str">
            <v>E</v>
          </cell>
          <cell r="AA101">
            <v>10</v>
          </cell>
          <cell r="AB101">
            <v>4.9</v>
          </cell>
          <cell r="AC101" t="str">
            <v>E</v>
          </cell>
          <cell r="AD101">
            <v>10</v>
          </cell>
          <cell r="AE101">
            <v>4.9</v>
          </cell>
          <cell r="AF101" t="str">
            <v>E</v>
          </cell>
          <cell r="AG101">
            <v>100</v>
          </cell>
          <cell r="AH101">
            <v>49</v>
          </cell>
          <cell r="AI101" t="str">
            <v>E</v>
          </cell>
          <cell r="AJ101">
            <v>100</v>
          </cell>
          <cell r="AK101">
            <v>49</v>
          </cell>
          <cell r="AL101" t="str">
            <v>E</v>
          </cell>
          <cell r="AM101" t="str">
            <v>NA</v>
          </cell>
          <cell r="AN101" t="str">
            <v>NA</v>
          </cell>
          <cell r="AO101">
            <v>0.0001</v>
          </cell>
          <cell r="AP101" t="str">
            <v>NA</v>
          </cell>
          <cell r="AQ101">
            <v>0.0001</v>
          </cell>
          <cell r="AR101" t="str">
            <v>NA</v>
          </cell>
          <cell r="AS101">
            <v>150</v>
          </cell>
          <cell r="AT101" t="str">
            <v>NO</v>
          </cell>
          <cell r="AU101">
            <v>469</v>
          </cell>
          <cell r="AV101" t="str">
            <v>NA</v>
          </cell>
          <cell r="AW101" t="str">
            <v>NA</v>
          </cell>
          <cell r="AX101" t="str">
            <v>NO</v>
          </cell>
          <cell r="AY101">
            <v>300</v>
          </cell>
          <cell r="AZ101">
            <v>0.69</v>
          </cell>
          <cell r="BA101" t="str">
            <v>NA</v>
          </cell>
          <cell r="BB101" t="str">
            <v>NO</v>
          </cell>
        </row>
        <row r="102">
          <cell r="A102">
            <v>51285</v>
          </cell>
          <cell r="B102" t="str">
            <v>DINITROPHENOL, 2,4-</v>
          </cell>
          <cell r="C102">
            <v>19</v>
          </cell>
          <cell r="D102" t="str">
            <v>NS</v>
          </cell>
          <cell r="E102">
            <v>41</v>
          </cell>
          <cell r="F102" t="str">
            <v>NS</v>
          </cell>
          <cell r="G102">
            <v>1900</v>
          </cell>
          <cell r="H102" t="str">
            <v>NS</v>
          </cell>
          <cell r="I102">
            <v>4100</v>
          </cell>
          <cell r="J102" t="str">
            <v>NS</v>
          </cell>
          <cell r="K102">
            <v>190</v>
          </cell>
          <cell r="L102" t="str">
            <v>NS</v>
          </cell>
          <cell r="M102">
            <v>410</v>
          </cell>
          <cell r="N102" t="str">
            <v>NS</v>
          </cell>
          <cell r="O102">
            <v>440</v>
          </cell>
          <cell r="P102" t="str">
            <v>GS</v>
          </cell>
          <cell r="Q102">
            <v>5600</v>
          </cell>
          <cell r="R102" t="str">
            <v>GS</v>
          </cell>
          <cell r="S102">
            <v>190000</v>
          </cell>
          <cell r="T102" t="str">
            <v>C</v>
          </cell>
          <cell r="U102">
            <v>1.9</v>
          </cell>
          <cell r="V102">
            <v>0.21</v>
          </cell>
          <cell r="W102" t="str">
            <v>E</v>
          </cell>
          <cell r="X102">
            <v>4.1</v>
          </cell>
          <cell r="Y102">
            <v>0.46</v>
          </cell>
          <cell r="Z102" t="str">
            <v>E</v>
          </cell>
          <cell r="AA102">
            <v>190</v>
          </cell>
          <cell r="AB102">
            <v>21</v>
          </cell>
          <cell r="AC102" t="str">
            <v>E</v>
          </cell>
          <cell r="AD102">
            <v>410</v>
          </cell>
          <cell r="AE102">
            <v>46</v>
          </cell>
          <cell r="AF102" t="str">
            <v>E</v>
          </cell>
          <cell r="AG102">
            <v>19</v>
          </cell>
          <cell r="AH102">
            <v>2.1</v>
          </cell>
          <cell r="AI102" t="str">
            <v>E</v>
          </cell>
          <cell r="AJ102">
            <v>41</v>
          </cell>
          <cell r="AK102">
            <v>4.6</v>
          </cell>
          <cell r="AL102" t="str">
            <v>E</v>
          </cell>
          <cell r="AM102" t="str">
            <v>NA</v>
          </cell>
          <cell r="AN102" t="str">
            <v>NA</v>
          </cell>
          <cell r="AO102">
            <v>0.002</v>
          </cell>
          <cell r="AP102" t="str">
            <v>NA</v>
          </cell>
          <cell r="AQ102">
            <v>0.002</v>
          </cell>
          <cell r="AR102" t="str">
            <v>NA</v>
          </cell>
          <cell r="AS102">
            <v>0.79</v>
          </cell>
          <cell r="AT102" t="str">
            <v>NO</v>
          </cell>
          <cell r="AU102">
            <v>2787</v>
          </cell>
          <cell r="AV102" t="str">
            <v>NA</v>
          </cell>
          <cell r="AW102" t="str">
            <v>NA</v>
          </cell>
          <cell r="AX102" t="str">
            <v>NO</v>
          </cell>
          <cell r="AY102">
            <v>113</v>
          </cell>
          <cell r="AZ102">
            <v>0.48</v>
          </cell>
          <cell r="BA102" t="str">
            <v>NA</v>
          </cell>
          <cell r="BB102" t="str">
            <v>NO</v>
          </cell>
        </row>
        <row r="103">
          <cell r="A103">
            <v>121142</v>
          </cell>
          <cell r="B103" t="str">
            <v>DINITROTOLUENE, 2,4-</v>
          </cell>
          <cell r="C103">
            <v>2.1</v>
          </cell>
          <cell r="D103" t="str">
            <v>GC</v>
          </cell>
          <cell r="E103">
            <v>8.4</v>
          </cell>
          <cell r="F103" t="str">
            <v>GC</v>
          </cell>
          <cell r="G103">
            <v>210</v>
          </cell>
          <cell r="H103" t="str">
            <v>GC</v>
          </cell>
          <cell r="I103">
            <v>840</v>
          </cell>
          <cell r="J103" t="str">
            <v>GC</v>
          </cell>
          <cell r="K103">
            <v>2100</v>
          </cell>
          <cell r="L103" t="str">
            <v>GC</v>
          </cell>
          <cell r="M103">
            <v>8400</v>
          </cell>
          <cell r="N103" t="str">
            <v>GC</v>
          </cell>
          <cell r="O103">
            <v>58</v>
          </cell>
          <cell r="P103" t="str">
            <v>GC</v>
          </cell>
          <cell r="Q103">
            <v>260</v>
          </cell>
          <cell r="R103" t="str">
            <v>GC</v>
          </cell>
          <cell r="S103">
            <v>190000</v>
          </cell>
          <cell r="T103" t="str">
            <v>C</v>
          </cell>
          <cell r="U103">
            <v>0.21</v>
          </cell>
          <cell r="V103">
            <v>0.05</v>
          </cell>
          <cell r="W103" t="str">
            <v>E</v>
          </cell>
          <cell r="X103">
            <v>0.84</v>
          </cell>
          <cell r="Y103">
            <v>0.2</v>
          </cell>
          <cell r="Z103" t="str">
            <v>E</v>
          </cell>
          <cell r="AA103">
            <v>21</v>
          </cell>
          <cell r="AB103">
            <v>5</v>
          </cell>
          <cell r="AC103" t="str">
            <v>E</v>
          </cell>
          <cell r="AD103">
            <v>84</v>
          </cell>
          <cell r="AE103">
            <v>20</v>
          </cell>
          <cell r="AF103" t="str">
            <v>E</v>
          </cell>
          <cell r="AG103">
            <v>210</v>
          </cell>
          <cell r="AH103">
            <v>50</v>
          </cell>
          <cell r="AI103" t="str">
            <v>E</v>
          </cell>
          <cell r="AJ103">
            <v>840</v>
          </cell>
          <cell r="AK103">
            <v>200</v>
          </cell>
          <cell r="AL103" t="str">
            <v>E</v>
          </cell>
          <cell r="AM103" t="str">
            <v>NA</v>
          </cell>
          <cell r="AN103" t="str">
            <v>NA</v>
          </cell>
          <cell r="AO103">
            <v>0.002</v>
          </cell>
          <cell r="AP103">
            <v>0.31</v>
          </cell>
          <cell r="AQ103">
            <v>0.002</v>
          </cell>
          <cell r="AR103">
            <v>0.31</v>
          </cell>
          <cell r="AS103">
            <v>51</v>
          </cell>
          <cell r="AT103" t="str">
            <v>NO</v>
          </cell>
          <cell r="AU103">
            <v>270</v>
          </cell>
          <cell r="AV103" t="str">
            <v>NA</v>
          </cell>
          <cell r="AW103" t="str">
            <v>NA</v>
          </cell>
          <cell r="AX103" t="str">
            <v>NO</v>
          </cell>
          <cell r="AY103">
            <v>300</v>
          </cell>
          <cell r="AZ103">
            <v>0.69</v>
          </cell>
          <cell r="BA103" t="str">
            <v>NA</v>
          </cell>
          <cell r="BB103" t="str">
            <v>NO</v>
          </cell>
        </row>
        <row r="104">
          <cell r="A104">
            <v>606202</v>
          </cell>
          <cell r="B104" t="str">
            <v>DINITROTOLUENE, 2,6- (2,6-DNT)</v>
          </cell>
          <cell r="C104">
            <v>37</v>
          </cell>
          <cell r="D104" t="str">
            <v>GS</v>
          </cell>
          <cell r="E104">
            <v>100</v>
          </cell>
          <cell r="F104" t="str">
            <v>GS</v>
          </cell>
          <cell r="G104">
            <v>3700</v>
          </cell>
          <cell r="H104" t="str">
            <v>GS</v>
          </cell>
          <cell r="I104">
            <v>10000</v>
          </cell>
          <cell r="J104" t="str">
            <v>GS</v>
          </cell>
          <cell r="K104">
            <v>37000</v>
          </cell>
          <cell r="L104" t="str">
            <v>GS</v>
          </cell>
          <cell r="M104">
            <v>100000</v>
          </cell>
          <cell r="N104" t="str">
            <v>GS</v>
          </cell>
          <cell r="O104">
            <v>220</v>
          </cell>
          <cell r="P104" t="str">
            <v>GS</v>
          </cell>
          <cell r="Q104">
            <v>2800</v>
          </cell>
          <cell r="R104" t="str">
            <v>GS</v>
          </cell>
          <cell r="S104">
            <v>190000</v>
          </cell>
          <cell r="T104" t="str">
            <v>C</v>
          </cell>
          <cell r="U104">
            <v>3.7</v>
          </cell>
          <cell r="V104">
            <v>1.1</v>
          </cell>
          <cell r="W104" t="str">
            <v>E</v>
          </cell>
          <cell r="X104">
            <v>10</v>
          </cell>
          <cell r="Y104">
            <v>3</v>
          </cell>
          <cell r="Z104" t="str">
            <v>E</v>
          </cell>
          <cell r="AA104">
            <v>370</v>
          </cell>
          <cell r="AB104">
            <v>110</v>
          </cell>
          <cell r="AC104" t="str">
            <v>E</v>
          </cell>
          <cell r="AD104">
            <v>1000</v>
          </cell>
          <cell r="AE104">
            <v>300</v>
          </cell>
          <cell r="AF104" t="str">
            <v>E</v>
          </cell>
          <cell r="AG104">
            <v>3700</v>
          </cell>
          <cell r="AH104">
            <v>1100</v>
          </cell>
          <cell r="AI104" t="str">
            <v>E</v>
          </cell>
          <cell r="AJ104">
            <v>10000</v>
          </cell>
          <cell r="AK104">
            <v>3000</v>
          </cell>
          <cell r="AL104" t="str">
            <v>E</v>
          </cell>
          <cell r="AM104" t="str">
            <v>NA</v>
          </cell>
          <cell r="AN104" t="str">
            <v>NA</v>
          </cell>
          <cell r="AO104">
            <v>0.001</v>
          </cell>
          <cell r="AP104" t="str">
            <v>NA</v>
          </cell>
          <cell r="AQ104">
            <v>0.001</v>
          </cell>
          <cell r="AR104" t="str">
            <v>NA</v>
          </cell>
          <cell r="AS104">
            <v>74</v>
          </cell>
          <cell r="AT104" t="str">
            <v>NO</v>
          </cell>
          <cell r="AU104">
            <v>182</v>
          </cell>
          <cell r="AV104" t="str">
            <v>NA</v>
          </cell>
          <cell r="AW104" t="str">
            <v>NA</v>
          </cell>
          <cell r="AX104" t="str">
            <v>NO</v>
          </cell>
          <cell r="AY104">
            <v>300</v>
          </cell>
          <cell r="AZ104">
            <v>0.69</v>
          </cell>
          <cell r="BA104" t="str">
            <v>NA</v>
          </cell>
          <cell r="BB104" t="str">
            <v>NO</v>
          </cell>
        </row>
        <row r="105">
          <cell r="A105">
            <v>88857</v>
          </cell>
          <cell r="B105" t="str">
            <v>DINOSEB</v>
          </cell>
          <cell r="C105">
            <v>7</v>
          </cell>
          <cell r="D105" t="str">
            <v>M</v>
          </cell>
          <cell r="E105">
            <v>7</v>
          </cell>
          <cell r="F105" t="str">
            <v>M</v>
          </cell>
          <cell r="G105">
            <v>700</v>
          </cell>
          <cell r="H105" t="str">
            <v>M</v>
          </cell>
          <cell r="I105">
            <v>700</v>
          </cell>
          <cell r="J105" t="str">
            <v>M</v>
          </cell>
          <cell r="K105">
            <v>700</v>
          </cell>
          <cell r="L105" t="str">
            <v>M</v>
          </cell>
          <cell r="M105">
            <v>700</v>
          </cell>
          <cell r="N105" t="str">
            <v>M</v>
          </cell>
          <cell r="O105">
            <v>220</v>
          </cell>
          <cell r="P105" t="str">
            <v>GS</v>
          </cell>
          <cell r="Q105">
            <v>2800</v>
          </cell>
          <cell r="R105" t="str">
            <v>GS</v>
          </cell>
          <cell r="S105">
            <v>190000</v>
          </cell>
          <cell r="T105" t="str">
            <v>C</v>
          </cell>
          <cell r="U105">
            <v>0.7</v>
          </cell>
          <cell r="V105">
            <v>0.29</v>
          </cell>
          <cell r="W105" t="str">
            <v>E</v>
          </cell>
          <cell r="X105">
            <v>0.7</v>
          </cell>
          <cell r="Y105">
            <v>0.29</v>
          </cell>
          <cell r="Z105" t="str">
            <v>E</v>
          </cell>
          <cell r="AA105">
            <v>70</v>
          </cell>
          <cell r="AB105">
            <v>29</v>
          </cell>
          <cell r="AC105" t="str">
            <v>E</v>
          </cell>
          <cell r="AD105">
            <v>70</v>
          </cell>
          <cell r="AE105">
            <v>29</v>
          </cell>
          <cell r="AF105" t="str">
            <v>E</v>
          </cell>
          <cell r="AG105">
            <v>70</v>
          </cell>
          <cell r="AH105">
            <v>29</v>
          </cell>
          <cell r="AI105" t="str">
            <v>E</v>
          </cell>
          <cell r="AJ105">
            <v>70</v>
          </cell>
          <cell r="AK105">
            <v>29</v>
          </cell>
          <cell r="AL105" t="str">
            <v>E</v>
          </cell>
          <cell r="AM105" t="str">
            <v>NA</v>
          </cell>
          <cell r="AN105" t="str">
            <v>NA</v>
          </cell>
          <cell r="AO105">
            <v>0.001</v>
          </cell>
          <cell r="AP105" t="str">
            <v>NA</v>
          </cell>
          <cell r="AQ105">
            <v>0.001</v>
          </cell>
          <cell r="AR105" t="str">
            <v>NA</v>
          </cell>
          <cell r="AS105">
            <v>120</v>
          </cell>
          <cell r="AT105" t="str">
            <v>NO</v>
          </cell>
          <cell r="AU105">
            <v>52</v>
          </cell>
          <cell r="AV105" t="str">
            <v>NA</v>
          </cell>
          <cell r="AW105" t="str">
            <v>NA</v>
          </cell>
          <cell r="AX105" t="str">
            <v>NO</v>
          </cell>
          <cell r="AY105">
            <v>42</v>
          </cell>
          <cell r="AZ105">
            <v>1.03</v>
          </cell>
          <cell r="BA105" t="str">
            <v>NA</v>
          </cell>
          <cell r="BB105" t="str">
            <v>NO</v>
          </cell>
        </row>
        <row r="106">
          <cell r="A106">
            <v>123911</v>
          </cell>
          <cell r="B106" t="str">
            <v>DIOXANE, 1,4-</v>
          </cell>
          <cell r="C106">
            <v>5.6</v>
          </cell>
          <cell r="D106" t="str">
            <v>NC</v>
          </cell>
          <cell r="E106">
            <v>24</v>
          </cell>
          <cell r="F106" t="str">
            <v>NC</v>
          </cell>
          <cell r="G106">
            <v>560</v>
          </cell>
          <cell r="H106" t="str">
            <v>NC</v>
          </cell>
          <cell r="I106">
            <v>2400</v>
          </cell>
          <cell r="J106" t="str">
            <v>NC</v>
          </cell>
          <cell r="K106">
            <v>56</v>
          </cell>
          <cell r="L106" t="str">
            <v>NC</v>
          </cell>
          <cell r="M106">
            <v>240</v>
          </cell>
          <cell r="N106" t="str">
            <v>NC</v>
          </cell>
          <cell r="O106">
            <v>41</v>
          </cell>
          <cell r="P106" t="str">
            <v>NC</v>
          </cell>
          <cell r="Q106">
            <v>210</v>
          </cell>
          <cell r="R106" t="str">
            <v>NC</v>
          </cell>
          <cell r="S106">
            <v>240</v>
          </cell>
          <cell r="T106" t="str">
            <v>NC</v>
          </cell>
          <cell r="U106">
            <v>0.56</v>
          </cell>
          <cell r="V106">
            <v>0.073</v>
          </cell>
          <cell r="W106" t="str">
            <v>E</v>
          </cell>
          <cell r="X106">
            <v>2.4</v>
          </cell>
          <cell r="Y106">
            <v>0.31</v>
          </cell>
          <cell r="Z106" t="str">
            <v>E</v>
          </cell>
          <cell r="AA106">
            <v>56</v>
          </cell>
          <cell r="AB106">
            <v>7.3</v>
          </cell>
          <cell r="AC106" t="str">
            <v>E</v>
          </cell>
          <cell r="AD106">
            <v>240</v>
          </cell>
          <cell r="AE106">
            <v>31</v>
          </cell>
          <cell r="AF106" t="str">
            <v>E</v>
          </cell>
          <cell r="AG106">
            <v>5.6</v>
          </cell>
          <cell r="AH106">
            <v>0.73</v>
          </cell>
          <cell r="AI106" t="str">
            <v>E</v>
          </cell>
          <cell r="AJ106">
            <v>24</v>
          </cell>
          <cell r="AK106">
            <v>3.1</v>
          </cell>
          <cell r="AL106" t="str">
            <v>E</v>
          </cell>
          <cell r="AM106" t="str">
            <v>NA</v>
          </cell>
          <cell r="AN106" t="str">
            <v>NA</v>
          </cell>
          <cell r="AO106" t="str">
            <v>NA</v>
          </cell>
          <cell r="AP106">
            <v>0.011</v>
          </cell>
          <cell r="AQ106" t="str">
            <v>NA</v>
          </cell>
          <cell r="AR106">
            <v>0.027</v>
          </cell>
          <cell r="AS106">
            <v>7.8</v>
          </cell>
          <cell r="AT106" t="str">
            <v>YES</v>
          </cell>
          <cell r="AU106">
            <v>1000000</v>
          </cell>
          <cell r="AV106">
            <v>13000</v>
          </cell>
          <cell r="AW106">
            <v>14900</v>
          </cell>
          <cell r="AX106" t="str">
            <v>YES</v>
          </cell>
          <cell r="AY106">
            <v>101.32</v>
          </cell>
          <cell r="AZ106">
            <v>0.69</v>
          </cell>
          <cell r="BA106" t="str">
            <v>NA</v>
          </cell>
          <cell r="BB106" t="str">
            <v>NO</v>
          </cell>
        </row>
        <row r="107">
          <cell r="A107">
            <v>122394</v>
          </cell>
          <cell r="B107" t="str">
            <v>DIPHENYLAMINE</v>
          </cell>
          <cell r="C107">
            <v>200</v>
          </cell>
          <cell r="D107" t="str">
            <v>H</v>
          </cell>
          <cell r="E107">
            <v>200</v>
          </cell>
          <cell r="F107" t="str">
            <v>H</v>
          </cell>
          <cell r="G107">
            <v>20000</v>
          </cell>
          <cell r="H107" t="str">
            <v>H</v>
          </cell>
          <cell r="I107">
            <v>20000</v>
          </cell>
          <cell r="J107" t="str">
            <v>H</v>
          </cell>
          <cell r="K107">
            <v>200000</v>
          </cell>
          <cell r="L107" t="str">
            <v>H</v>
          </cell>
          <cell r="M107">
            <v>200000</v>
          </cell>
          <cell r="N107" t="str">
            <v>H</v>
          </cell>
          <cell r="O107">
            <v>5500</v>
          </cell>
          <cell r="P107" t="str">
            <v>GS</v>
          </cell>
          <cell r="Q107">
            <v>70000</v>
          </cell>
          <cell r="R107" t="str">
            <v>GS</v>
          </cell>
          <cell r="S107">
            <v>190000</v>
          </cell>
          <cell r="T107" t="str">
            <v>C</v>
          </cell>
          <cell r="U107">
            <v>20</v>
          </cell>
          <cell r="V107">
            <v>12</v>
          </cell>
          <cell r="W107" t="str">
            <v>E</v>
          </cell>
          <cell r="X107">
            <v>20</v>
          </cell>
          <cell r="Y107">
            <v>12</v>
          </cell>
          <cell r="Z107" t="str">
            <v>E</v>
          </cell>
          <cell r="AA107">
            <v>2000</v>
          </cell>
          <cell r="AB107">
            <v>1200</v>
          </cell>
          <cell r="AC107" t="str">
            <v>E</v>
          </cell>
          <cell r="AD107">
            <v>2000</v>
          </cell>
          <cell r="AE107">
            <v>1200</v>
          </cell>
          <cell r="AF107" t="str">
            <v>E</v>
          </cell>
          <cell r="AG107">
            <v>20000</v>
          </cell>
          <cell r="AH107">
            <v>12000</v>
          </cell>
          <cell r="AI107" t="str">
            <v>E</v>
          </cell>
          <cell r="AJ107">
            <v>20000</v>
          </cell>
          <cell r="AK107">
            <v>12000</v>
          </cell>
          <cell r="AL107" t="str">
            <v>E</v>
          </cell>
          <cell r="AM107" t="str">
            <v>NA</v>
          </cell>
          <cell r="AN107" t="str">
            <v>NA</v>
          </cell>
          <cell r="AO107">
            <v>0.025</v>
          </cell>
          <cell r="AP107" t="str">
            <v>NA</v>
          </cell>
          <cell r="AQ107">
            <v>0.025</v>
          </cell>
          <cell r="AR107" t="str">
            <v>NA</v>
          </cell>
          <cell r="AS107">
            <v>190</v>
          </cell>
          <cell r="AT107" t="str">
            <v>NO</v>
          </cell>
          <cell r="AU107">
            <v>300</v>
          </cell>
          <cell r="AV107" t="str">
            <v>NA</v>
          </cell>
          <cell r="AW107" t="str">
            <v>NA</v>
          </cell>
          <cell r="AX107" t="str">
            <v>NO</v>
          </cell>
          <cell r="AY107">
            <v>302</v>
          </cell>
          <cell r="AZ107">
            <v>4.5</v>
          </cell>
          <cell r="BA107" t="str">
            <v>NA</v>
          </cell>
          <cell r="BB107" t="str">
            <v>NO</v>
          </cell>
        </row>
        <row r="108">
          <cell r="A108">
            <v>122667</v>
          </cell>
          <cell r="B108" t="str">
            <v>DIPHENYLHYDRAZINE, 1,2-</v>
          </cell>
          <cell r="C108">
            <v>0.83</v>
          </cell>
          <cell r="D108" t="str">
            <v>GC</v>
          </cell>
          <cell r="E108">
            <v>3.3</v>
          </cell>
          <cell r="F108" t="str">
            <v>GC</v>
          </cell>
          <cell r="G108">
            <v>83</v>
          </cell>
          <cell r="H108" t="str">
            <v>GC</v>
          </cell>
          <cell r="I108">
            <v>330</v>
          </cell>
          <cell r="J108" t="str">
            <v>GC</v>
          </cell>
          <cell r="K108">
            <v>830</v>
          </cell>
          <cell r="L108" t="str">
            <v>GC</v>
          </cell>
          <cell r="M108">
            <v>3300</v>
          </cell>
          <cell r="N108" t="str">
            <v>GC</v>
          </cell>
          <cell r="O108">
            <v>22</v>
          </cell>
          <cell r="P108" t="str">
            <v>GC</v>
          </cell>
          <cell r="Q108">
            <v>99</v>
          </cell>
          <cell r="R108" t="str">
            <v>GC</v>
          </cell>
          <cell r="S108">
            <v>190000</v>
          </cell>
          <cell r="T108" t="str">
            <v>C</v>
          </cell>
          <cell r="U108">
            <v>0.083</v>
          </cell>
          <cell r="V108">
            <v>0.15</v>
          </cell>
          <cell r="W108" t="str">
            <v>E</v>
          </cell>
          <cell r="X108">
            <v>0.33</v>
          </cell>
          <cell r="Y108">
            <v>0.58</v>
          </cell>
          <cell r="Z108" t="str">
            <v>E</v>
          </cell>
          <cell r="AA108">
            <v>8.3</v>
          </cell>
          <cell r="AB108">
            <v>15</v>
          </cell>
          <cell r="AC108" t="str">
            <v>E</v>
          </cell>
          <cell r="AD108">
            <v>33</v>
          </cell>
          <cell r="AE108">
            <v>58</v>
          </cell>
          <cell r="AF108" t="str">
            <v>E</v>
          </cell>
          <cell r="AG108">
            <v>83</v>
          </cell>
          <cell r="AH108">
            <v>150</v>
          </cell>
          <cell r="AI108" t="str">
            <v>E</v>
          </cell>
          <cell r="AJ108">
            <v>330</v>
          </cell>
          <cell r="AK108">
            <v>580</v>
          </cell>
          <cell r="AL108" t="str">
            <v>E</v>
          </cell>
          <cell r="AM108">
            <v>30</v>
          </cell>
          <cell r="AN108" t="str">
            <v>NA</v>
          </cell>
          <cell r="AO108" t="str">
            <v>NA</v>
          </cell>
          <cell r="AP108">
            <v>0.8</v>
          </cell>
          <cell r="AQ108" t="str">
            <v>NA</v>
          </cell>
          <cell r="AR108">
            <v>0.77</v>
          </cell>
          <cell r="AS108">
            <v>660</v>
          </cell>
          <cell r="AT108" t="str">
            <v>NO</v>
          </cell>
          <cell r="AU108">
            <v>68</v>
          </cell>
          <cell r="AV108" t="str">
            <v>NA</v>
          </cell>
          <cell r="AW108" t="str">
            <v>NA</v>
          </cell>
          <cell r="AX108" t="str">
            <v>NO</v>
          </cell>
          <cell r="AY108">
            <v>309</v>
          </cell>
          <cell r="AZ108">
            <v>0.69</v>
          </cell>
          <cell r="BA108" t="str">
            <v>NA</v>
          </cell>
          <cell r="BB108" t="str">
            <v>NO</v>
          </cell>
        </row>
        <row r="109">
          <cell r="A109">
            <v>85007</v>
          </cell>
          <cell r="B109" t="str">
            <v>DIQUAT</v>
          </cell>
          <cell r="C109">
            <v>20</v>
          </cell>
          <cell r="D109" t="str">
            <v>M</v>
          </cell>
          <cell r="E109">
            <v>20</v>
          </cell>
          <cell r="F109" t="str">
            <v>M</v>
          </cell>
          <cell r="G109">
            <v>2000</v>
          </cell>
          <cell r="H109" t="str">
            <v>M</v>
          </cell>
          <cell r="I109">
            <v>2000</v>
          </cell>
          <cell r="J109" t="str">
            <v>M</v>
          </cell>
          <cell r="K109">
            <v>20</v>
          </cell>
          <cell r="L109" t="str">
            <v>M</v>
          </cell>
          <cell r="M109">
            <v>20</v>
          </cell>
          <cell r="N109" t="str">
            <v>M</v>
          </cell>
          <cell r="O109">
            <v>480</v>
          </cell>
          <cell r="P109" t="str">
            <v>GS</v>
          </cell>
          <cell r="Q109">
            <v>6200</v>
          </cell>
          <cell r="R109" t="str">
            <v>GS</v>
          </cell>
          <cell r="S109">
            <v>190000</v>
          </cell>
          <cell r="T109" t="str">
            <v>C</v>
          </cell>
          <cell r="U109">
            <v>2</v>
          </cell>
          <cell r="V109">
            <v>0.24</v>
          </cell>
          <cell r="W109" t="str">
            <v>E</v>
          </cell>
          <cell r="X109">
            <v>2</v>
          </cell>
          <cell r="Y109">
            <v>0.24</v>
          </cell>
          <cell r="Z109" t="str">
            <v>E</v>
          </cell>
          <cell r="AA109">
            <v>200</v>
          </cell>
          <cell r="AB109">
            <v>24</v>
          </cell>
          <cell r="AC109" t="str">
            <v>E</v>
          </cell>
          <cell r="AD109">
            <v>200</v>
          </cell>
          <cell r="AE109">
            <v>24</v>
          </cell>
          <cell r="AF109" t="str">
            <v>E</v>
          </cell>
          <cell r="AG109">
            <v>2</v>
          </cell>
          <cell r="AH109">
            <v>0.24</v>
          </cell>
          <cell r="AI109" t="str">
            <v>E</v>
          </cell>
          <cell r="AJ109">
            <v>2</v>
          </cell>
          <cell r="AK109">
            <v>0.24</v>
          </cell>
          <cell r="AL109" t="str">
            <v>E</v>
          </cell>
          <cell r="AM109" t="str">
            <v>NA</v>
          </cell>
          <cell r="AN109" t="str">
            <v>NA</v>
          </cell>
          <cell r="AO109">
            <v>0.0022</v>
          </cell>
          <cell r="AP109" t="str">
            <v>NA</v>
          </cell>
          <cell r="AQ109">
            <v>0.0022</v>
          </cell>
          <cell r="AR109" t="str">
            <v>NA</v>
          </cell>
          <cell r="AS109">
            <v>2.6</v>
          </cell>
          <cell r="AT109" t="str">
            <v>NO</v>
          </cell>
          <cell r="AU109">
            <v>700000</v>
          </cell>
          <cell r="AV109" t="str">
            <v>NA</v>
          </cell>
          <cell r="AW109" t="str">
            <v>NA</v>
          </cell>
          <cell r="AX109" t="str">
            <v>NO</v>
          </cell>
          <cell r="AY109">
            <v>355</v>
          </cell>
          <cell r="AZ109" t="str">
            <v>NA</v>
          </cell>
          <cell r="BA109" t="str">
            <v>NA</v>
          </cell>
          <cell r="BB109" t="str">
            <v>NO</v>
          </cell>
        </row>
        <row r="110">
          <cell r="A110">
            <v>298044</v>
          </cell>
          <cell r="B110" t="str">
            <v>DISULFOTON</v>
          </cell>
          <cell r="C110">
            <v>0.3</v>
          </cell>
          <cell r="D110" t="str">
            <v>H</v>
          </cell>
          <cell r="E110">
            <v>0.3</v>
          </cell>
          <cell r="F110" t="str">
            <v>H</v>
          </cell>
          <cell r="G110">
            <v>30</v>
          </cell>
          <cell r="H110" t="str">
            <v>H</v>
          </cell>
          <cell r="I110">
            <v>30</v>
          </cell>
          <cell r="J110" t="str">
            <v>H</v>
          </cell>
          <cell r="K110">
            <v>30</v>
          </cell>
          <cell r="L110" t="str">
            <v>H</v>
          </cell>
          <cell r="M110">
            <v>30</v>
          </cell>
          <cell r="N110" t="str">
            <v>H</v>
          </cell>
          <cell r="O110">
            <v>2.7</v>
          </cell>
          <cell r="P110" t="str">
            <v>NS</v>
          </cell>
          <cell r="Q110">
            <v>7.6</v>
          </cell>
          <cell r="R110" t="str">
            <v>NS</v>
          </cell>
          <cell r="S110">
            <v>8.7</v>
          </cell>
          <cell r="T110" t="str">
            <v>NS</v>
          </cell>
          <cell r="U110">
            <v>0.03</v>
          </cell>
          <cell r="V110">
            <v>0.08</v>
          </cell>
          <cell r="W110" t="str">
            <v>E</v>
          </cell>
          <cell r="X110">
            <v>0.03</v>
          </cell>
          <cell r="Y110">
            <v>0.08</v>
          </cell>
          <cell r="Z110" t="str">
            <v>E</v>
          </cell>
          <cell r="AA110">
            <v>3</v>
          </cell>
          <cell r="AB110">
            <v>8</v>
          </cell>
          <cell r="AC110" t="str">
            <v>E</v>
          </cell>
          <cell r="AD110">
            <v>3</v>
          </cell>
          <cell r="AE110">
            <v>8</v>
          </cell>
          <cell r="AF110" t="str">
            <v>E</v>
          </cell>
          <cell r="AG110">
            <v>3</v>
          </cell>
          <cell r="AH110">
            <v>8</v>
          </cell>
          <cell r="AI110" t="str">
            <v>E</v>
          </cell>
          <cell r="AJ110">
            <v>3</v>
          </cell>
          <cell r="AK110">
            <v>8</v>
          </cell>
          <cell r="AL110" t="str">
            <v>E</v>
          </cell>
          <cell r="AM110">
            <v>20</v>
          </cell>
          <cell r="AN110" t="str">
            <v>NA</v>
          </cell>
          <cell r="AO110">
            <v>4E-05</v>
          </cell>
          <cell r="AP110" t="str">
            <v>NA</v>
          </cell>
          <cell r="AQ110">
            <v>4E-05</v>
          </cell>
          <cell r="AR110" t="str">
            <v>NA</v>
          </cell>
          <cell r="AS110">
            <v>1000</v>
          </cell>
          <cell r="AT110" t="str">
            <v>YES</v>
          </cell>
          <cell r="AU110">
            <v>25</v>
          </cell>
          <cell r="AV110">
            <v>13400</v>
          </cell>
          <cell r="AW110">
            <v>15400</v>
          </cell>
          <cell r="AX110" t="str">
            <v>YES</v>
          </cell>
          <cell r="AY110">
            <v>133</v>
          </cell>
          <cell r="AZ110">
            <v>6.02</v>
          </cell>
          <cell r="BA110" t="str">
            <v>NA</v>
          </cell>
          <cell r="BB110" t="str">
            <v>NO</v>
          </cell>
        </row>
        <row r="111">
          <cell r="A111">
            <v>330541</v>
          </cell>
          <cell r="B111" t="str">
            <v>DIURON</v>
          </cell>
          <cell r="C111">
            <v>10</v>
          </cell>
          <cell r="D111" t="str">
            <v>H</v>
          </cell>
          <cell r="E111">
            <v>10</v>
          </cell>
          <cell r="F111" t="str">
            <v>H</v>
          </cell>
          <cell r="G111">
            <v>1000</v>
          </cell>
          <cell r="H111" t="str">
            <v>H</v>
          </cell>
          <cell r="I111">
            <v>1000</v>
          </cell>
          <cell r="J111" t="str">
            <v>H</v>
          </cell>
          <cell r="K111">
            <v>10</v>
          </cell>
          <cell r="L111" t="str">
            <v>H</v>
          </cell>
          <cell r="M111">
            <v>10</v>
          </cell>
          <cell r="N111" t="str">
            <v>H</v>
          </cell>
          <cell r="O111">
            <v>440</v>
          </cell>
          <cell r="P111" t="str">
            <v>GS</v>
          </cell>
          <cell r="Q111">
            <v>5600</v>
          </cell>
          <cell r="R111" t="str">
            <v>GS</v>
          </cell>
          <cell r="S111">
            <v>190000</v>
          </cell>
          <cell r="T111" t="str">
            <v>C</v>
          </cell>
          <cell r="U111">
            <v>1</v>
          </cell>
          <cell r="V111">
            <v>0.87</v>
          </cell>
          <cell r="W111" t="str">
            <v>E</v>
          </cell>
          <cell r="X111">
            <v>1</v>
          </cell>
          <cell r="Y111">
            <v>0.87</v>
          </cell>
          <cell r="Z111" t="str">
            <v>E</v>
          </cell>
          <cell r="AA111">
            <v>100</v>
          </cell>
          <cell r="AB111">
            <v>87</v>
          </cell>
          <cell r="AC111" t="str">
            <v>E</v>
          </cell>
          <cell r="AD111">
            <v>100</v>
          </cell>
          <cell r="AE111">
            <v>87</v>
          </cell>
          <cell r="AF111" t="str">
            <v>E</v>
          </cell>
          <cell r="AG111">
            <v>1</v>
          </cell>
          <cell r="AH111">
            <v>0.87</v>
          </cell>
          <cell r="AI111" t="str">
            <v>E</v>
          </cell>
          <cell r="AJ111">
            <v>1</v>
          </cell>
          <cell r="AK111">
            <v>0.87</v>
          </cell>
          <cell r="AL111" t="str">
            <v>E</v>
          </cell>
          <cell r="AM111" t="str">
            <v>NA</v>
          </cell>
          <cell r="AN111" t="str">
            <v>NA</v>
          </cell>
          <cell r="AO111">
            <v>0.002</v>
          </cell>
          <cell r="AP111" t="str">
            <v>NA</v>
          </cell>
          <cell r="AQ111">
            <v>0.002</v>
          </cell>
          <cell r="AR111" t="str">
            <v>NA</v>
          </cell>
          <cell r="AS111">
            <v>300</v>
          </cell>
          <cell r="AT111" t="str">
            <v>NO</v>
          </cell>
          <cell r="AU111">
            <v>42</v>
          </cell>
          <cell r="AV111" t="str">
            <v>NA</v>
          </cell>
          <cell r="AW111" t="str">
            <v>NA</v>
          </cell>
          <cell r="AX111" t="str">
            <v>NO</v>
          </cell>
          <cell r="AY111">
            <v>155</v>
          </cell>
          <cell r="AZ111" t="str">
            <v>NA</v>
          </cell>
          <cell r="BA111" t="str">
            <v>NA</v>
          </cell>
          <cell r="BB111" t="str">
            <v>NO</v>
          </cell>
        </row>
        <row r="112">
          <cell r="A112">
            <v>959988</v>
          </cell>
          <cell r="B112" t="str">
            <v>ENDOSULFAN I (ALPHA)</v>
          </cell>
          <cell r="C112">
            <v>220</v>
          </cell>
          <cell r="D112" t="str">
            <v>GS</v>
          </cell>
          <cell r="E112">
            <v>530</v>
          </cell>
          <cell r="F112" t="str">
            <v>S</v>
          </cell>
          <cell r="G112">
            <v>530</v>
          </cell>
          <cell r="H112" t="str">
            <v>S</v>
          </cell>
          <cell r="I112">
            <v>530</v>
          </cell>
          <cell r="J112" t="str">
            <v>S</v>
          </cell>
          <cell r="K112">
            <v>220</v>
          </cell>
          <cell r="L112" t="str">
            <v>GS</v>
          </cell>
          <cell r="M112">
            <v>530</v>
          </cell>
          <cell r="N112" t="str">
            <v>S</v>
          </cell>
          <cell r="O112">
            <v>1300</v>
          </cell>
          <cell r="P112" t="str">
            <v>GS</v>
          </cell>
          <cell r="Q112">
            <v>17000</v>
          </cell>
          <cell r="R112" t="str">
            <v>GS</v>
          </cell>
          <cell r="S112">
            <v>190000</v>
          </cell>
          <cell r="T112" t="str">
            <v>C</v>
          </cell>
          <cell r="U112">
            <v>22</v>
          </cell>
          <cell r="V112">
            <v>110</v>
          </cell>
          <cell r="W112" t="str">
            <v>E</v>
          </cell>
          <cell r="X112">
            <v>53</v>
          </cell>
          <cell r="Y112">
            <v>280</v>
          </cell>
          <cell r="Z112" t="str">
            <v>E</v>
          </cell>
          <cell r="AA112">
            <v>53</v>
          </cell>
          <cell r="AB112">
            <v>280</v>
          </cell>
          <cell r="AC112" t="str">
            <v>E</v>
          </cell>
          <cell r="AD112">
            <v>53</v>
          </cell>
          <cell r="AE112">
            <v>280</v>
          </cell>
          <cell r="AF112" t="str">
            <v>E</v>
          </cell>
          <cell r="AG112">
            <v>22</v>
          </cell>
          <cell r="AH112">
            <v>110</v>
          </cell>
          <cell r="AI112" t="str">
            <v>E</v>
          </cell>
          <cell r="AJ112">
            <v>53</v>
          </cell>
          <cell r="AK112">
            <v>280</v>
          </cell>
          <cell r="AL112" t="str">
            <v>E</v>
          </cell>
          <cell r="AM112">
            <v>15</v>
          </cell>
          <cell r="AN112" t="str">
            <v>NA</v>
          </cell>
          <cell r="AO112">
            <v>0.006</v>
          </cell>
          <cell r="AP112" t="str">
            <v>NA</v>
          </cell>
          <cell r="AQ112">
            <v>0.006</v>
          </cell>
          <cell r="AR112" t="str">
            <v>NA</v>
          </cell>
          <cell r="AS112">
            <v>2000</v>
          </cell>
          <cell r="AT112" t="str">
            <v>NO</v>
          </cell>
          <cell r="AU112">
            <v>0.53</v>
          </cell>
          <cell r="AV112" t="str">
            <v>NA</v>
          </cell>
          <cell r="AW112" t="str">
            <v>NA</v>
          </cell>
          <cell r="AX112" t="str">
            <v>NO</v>
          </cell>
          <cell r="AY112">
            <v>200</v>
          </cell>
          <cell r="AZ112" t="str">
            <v>NA</v>
          </cell>
          <cell r="BA112" t="str">
            <v>NA</v>
          </cell>
          <cell r="BB112" t="str">
            <v>YES </v>
          </cell>
        </row>
        <row r="113">
          <cell r="A113">
            <v>33213659</v>
          </cell>
          <cell r="B113" t="str">
            <v>ENDOSULFAN II (BETA)</v>
          </cell>
          <cell r="C113">
            <v>220</v>
          </cell>
          <cell r="D113" t="str">
            <v>GS</v>
          </cell>
          <cell r="E113">
            <v>280</v>
          </cell>
          <cell r="F113" t="str">
            <v>S</v>
          </cell>
          <cell r="G113">
            <v>280</v>
          </cell>
          <cell r="H113" t="str">
            <v>S</v>
          </cell>
          <cell r="I113">
            <v>280</v>
          </cell>
          <cell r="J113" t="str">
            <v>S</v>
          </cell>
          <cell r="K113">
            <v>220</v>
          </cell>
          <cell r="L113" t="str">
            <v>GS</v>
          </cell>
          <cell r="M113">
            <v>280</v>
          </cell>
          <cell r="N113" t="str">
            <v>S</v>
          </cell>
          <cell r="O113">
            <v>1300</v>
          </cell>
          <cell r="P113" t="str">
            <v>GS</v>
          </cell>
          <cell r="Q113">
            <v>17000</v>
          </cell>
          <cell r="R113" t="str">
            <v>GS</v>
          </cell>
          <cell r="S113">
            <v>190000</v>
          </cell>
          <cell r="T113" t="str">
            <v>C</v>
          </cell>
          <cell r="U113">
            <v>22</v>
          </cell>
          <cell r="V113">
            <v>130</v>
          </cell>
          <cell r="W113" t="str">
            <v>E</v>
          </cell>
          <cell r="X113">
            <v>28</v>
          </cell>
          <cell r="Y113">
            <v>170</v>
          </cell>
          <cell r="Z113" t="str">
            <v>E</v>
          </cell>
          <cell r="AA113">
            <v>28</v>
          </cell>
          <cell r="AB113">
            <v>170</v>
          </cell>
          <cell r="AC113" t="str">
            <v>E</v>
          </cell>
          <cell r="AD113">
            <v>28</v>
          </cell>
          <cell r="AE113">
            <v>170</v>
          </cell>
          <cell r="AF113" t="str">
            <v>E</v>
          </cell>
          <cell r="AG113">
            <v>22</v>
          </cell>
          <cell r="AH113">
            <v>130</v>
          </cell>
          <cell r="AI113" t="str">
            <v>E</v>
          </cell>
          <cell r="AJ113">
            <v>28</v>
          </cell>
          <cell r="AK113">
            <v>170</v>
          </cell>
          <cell r="AL113" t="str">
            <v>E</v>
          </cell>
          <cell r="AM113">
            <v>15</v>
          </cell>
          <cell r="AN113" t="str">
            <v>NA</v>
          </cell>
          <cell r="AO113">
            <v>0.006</v>
          </cell>
          <cell r="AP113" t="str">
            <v>NA</v>
          </cell>
          <cell r="AQ113">
            <v>0.006</v>
          </cell>
          <cell r="AR113" t="str">
            <v>NA</v>
          </cell>
          <cell r="AS113">
            <v>2300</v>
          </cell>
          <cell r="AT113" t="str">
            <v>NO</v>
          </cell>
          <cell r="AU113">
            <v>0.28</v>
          </cell>
          <cell r="AV113" t="str">
            <v>NA</v>
          </cell>
          <cell r="AW113" t="str">
            <v>NA</v>
          </cell>
          <cell r="AX113" t="str">
            <v>NO</v>
          </cell>
          <cell r="AY113">
            <v>390</v>
          </cell>
          <cell r="AZ113" t="str">
            <v>NA</v>
          </cell>
          <cell r="BA113" t="str">
            <v>NA</v>
          </cell>
          <cell r="BB113" t="str">
            <v>YES </v>
          </cell>
        </row>
        <row r="114">
          <cell r="A114">
            <v>1031078</v>
          </cell>
          <cell r="B114" t="str">
            <v>ENDOSULFAN SULFATE</v>
          </cell>
          <cell r="C114">
            <v>120</v>
          </cell>
          <cell r="D114" t="str">
            <v>S</v>
          </cell>
          <cell r="E114">
            <v>120</v>
          </cell>
          <cell r="F114" t="str">
            <v>S</v>
          </cell>
          <cell r="G114">
            <v>120</v>
          </cell>
          <cell r="H114" t="str">
            <v>S</v>
          </cell>
          <cell r="I114">
            <v>120</v>
          </cell>
          <cell r="J114" t="str">
            <v>S</v>
          </cell>
          <cell r="K114">
            <v>120</v>
          </cell>
          <cell r="L114" t="str">
            <v>S</v>
          </cell>
          <cell r="M114">
            <v>120</v>
          </cell>
          <cell r="N114" t="str">
            <v>S</v>
          </cell>
          <cell r="O114">
            <v>1300</v>
          </cell>
          <cell r="P114" t="str">
            <v>GS</v>
          </cell>
          <cell r="Q114">
            <v>17000</v>
          </cell>
          <cell r="R114" t="str">
            <v>GS</v>
          </cell>
          <cell r="S114">
            <v>190000</v>
          </cell>
          <cell r="T114" t="str">
            <v>C</v>
          </cell>
          <cell r="U114">
            <v>12</v>
          </cell>
          <cell r="V114">
            <v>72</v>
          </cell>
          <cell r="W114" t="str">
            <v>E</v>
          </cell>
          <cell r="X114">
            <v>12</v>
          </cell>
          <cell r="Y114">
            <v>72</v>
          </cell>
          <cell r="Z114" t="str">
            <v>E</v>
          </cell>
          <cell r="AA114">
            <v>12</v>
          </cell>
          <cell r="AB114">
            <v>72</v>
          </cell>
          <cell r="AC114" t="str">
            <v>E</v>
          </cell>
          <cell r="AD114">
            <v>12</v>
          </cell>
          <cell r="AE114">
            <v>72</v>
          </cell>
          <cell r="AF114" t="str">
            <v>E</v>
          </cell>
          <cell r="AG114">
            <v>12</v>
          </cell>
          <cell r="AH114">
            <v>72</v>
          </cell>
          <cell r="AI114" t="str">
            <v>E</v>
          </cell>
          <cell r="AJ114">
            <v>12</v>
          </cell>
          <cell r="AK114">
            <v>72</v>
          </cell>
          <cell r="AL114" t="str">
            <v>E</v>
          </cell>
          <cell r="AM114">
            <v>15</v>
          </cell>
          <cell r="AN114" t="str">
            <v>NA</v>
          </cell>
          <cell r="AO114">
            <v>0.006</v>
          </cell>
          <cell r="AP114" t="str">
            <v>NA</v>
          </cell>
          <cell r="AQ114">
            <v>0.006</v>
          </cell>
          <cell r="AR114" t="str">
            <v>NA</v>
          </cell>
          <cell r="AS114">
            <v>2300</v>
          </cell>
          <cell r="AT114" t="str">
            <v>NO</v>
          </cell>
          <cell r="AU114">
            <v>0.117</v>
          </cell>
          <cell r="AV114" t="str">
            <v>NA</v>
          </cell>
          <cell r="AW114" t="str">
            <v>NA</v>
          </cell>
          <cell r="AX114" t="str">
            <v>NO</v>
          </cell>
          <cell r="AY114">
            <v>200</v>
          </cell>
          <cell r="AZ114" t="str">
            <v>NA</v>
          </cell>
          <cell r="BA114" t="str">
            <v>NA</v>
          </cell>
          <cell r="BB114" t="str">
            <v>NO</v>
          </cell>
        </row>
        <row r="115">
          <cell r="A115">
            <v>145733</v>
          </cell>
          <cell r="B115" t="str">
            <v>ENDOTHALL</v>
          </cell>
          <cell r="C115">
            <v>100</v>
          </cell>
          <cell r="D115" t="str">
            <v>M</v>
          </cell>
          <cell r="E115">
            <v>100</v>
          </cell>
          <cell r="F115" t="str">
            <v>M</v>
          </cell>
          <cell r="G115">
            <v>10000</v>
          </cell>
          <cell r="H115" t="str">
            <v>M</v>
          </cell>
          <cell r="I115">
            <v>10000</v>
          </cell>
          <cell r="J115" t="str">
            <v>M</v>
          </cell>
          <cell r="K115">
            <v>100</v>
          </cell>
          <cell r="L115" t="str">
            <v>M</v>
          </cell>
          <cell r="M115">
            <v>100</v>
          </cell>
          <cell r="N115" t="str">
            <v>M</v>
          </cell>
          <cell r="O115">
            <v>4400</v>
          </cell>
          <cell r="P115" t="str">
            <v>GS</v>
          </cell>
          <cell r="Q115">
            <v>56000</v>
          </cell>
          <cell r="R115" t="str">
            <v>GS</v>
          </cell>
          <cell r="S115">
            <v>190000</v>
          </cell>
          <cell r="T115" t="str">
            <v>C</v>
          </cell>
          <cell r="U115">
            <v>10</v>
          </cell>
          <cell r="V115">
            <v>4.2</v>
          </cell>
          <cell r="W115" t="str">
            <v>E</v>
          </cell>
          <cell r="X115">
            <v>10</v>
          </cell>
          <cell r="Y115">
            <v>4.2</v>
          </cell>
          <cell r="Z115" t="str">
            <v>E</v>
          </cell>
          <cell r="AA115">
            <v>1000</v>
          </cell>
          <cell r="AB115">
            <v>420</v>
          </cell>
          <cell r="AC115" t="str">
            <v>E</v>
          </cell>
          <cell r="AD115">
            <v>1000</v>
          </cell>
          <cell r="AE115">
            <v>420</v>
          </cell>
          <cell r="AF115" t="str">
            <v>E</v>
          </cell>
          <cell r="AG115">
            <v>10</v>
          </cell>
          <cell r="AH115">
            <v>4.2</v>
          </cell>
          <cell r="AI115" t="str">
            <v>E</v>
          </cell>
          <cell r="AJ115">
            <v>10</v>
          </cell>
          <cell r="AK115">
            <v>4.2</v>
          </cell>
          <cell r="AL115" t="str">
            <v>E</v>
          </cell>
          <cell r="AM115" t="str">
            <v>NA</v>
          </cell>
          <cell r="AN115" t="str">
            <v>NA</v>
          </cell>
          <cell r="AO115">
            <v>0.02</v>
          </cell>
          <cell r="AP115" t="str">
            <v>NA</v>
          </cell>
          <cell r="AQ115">
            <v>0.02</v>
          </cell>
          <cell r="AR115" t="str">
            <v>NA</v>
          </cell>
          <cell r="AS115">
            <v>120</v>
          </cell>
          <cell r="AT115" t="str">
            <v>NO</v>
          </cell>
          <cell r="AU115">
            <v>100000</v>
          </cell>
          <cell r="AV115" t="str">
            <v>NA</v>
          </cell>
          <cell r="AW115" t="str">
            <v>NA</v>
          </cell>
          <cell r="AX115" t="str">
            <v>NO</v>
          </cell>
          <cell r="AY115">
            <v>200</v>
          </cell>
          <cell r="AZ115" t="str">
            <v>NA</v>
          </cell>
          <cell r="BA115" t="str">
            <v>NA</v>
          </cell>
          <cell r="BB115" t="str">
            <v>NO</v>
          </cell>
        </row>
        <row r="116">
          <cell r="A116">
            <v>72208</v>
          </cell>
          <cell r="B116" t="str">
            <v>ENDRIN</v>
          </cell>
          <cell r="C116">
            <v>2</v>
          </cell>
          <cell r="D116" t="str">
            <v>M</v>
          </cell>
          <cell r="E116">
            <v>2</v>
          </cell>
          <cell r="F116" t="str">
            <v>M</v>
          </cell>
          <cell r="G116">
            <v>200</v>
          </cell>
          <cell r="H116" t="str">
            <v>M</v>
          </cell>
          <cell r="I116">
            <v>200</v>
          </cell>
          <cell r="J116" t="str">
            <v>M</v>
          </cell>
          <cell r="K116">
            <v>2</v>
          </cell>
          <cell r="L116" t="str">
            <v>M</v>
          </cell>
          <cell r="M116">
            <v>2</v>
          </cell>
          <cell r="N116" t="str">
            <v>M</v>
          </cell>
          <cell r="O116">
            <v>66</v>
          </cell>
          <cell r="P116" t="str">
            <v>GS</v>
          </cell>
          <cell r="Q116">
            <v>840</v>
          </cell>
          <cell r="R116" t="str">
            <v>GS</v>
          </cell>
          <cell r="S116">
            <v>190000</v>
          </cell>
          <cell r="T116" t="str">
            <v>C</v>
          </cell>
          <cell r="U116">
            <v>0.2</v>
          </cell>
          <cell r="V116">
            <v>5.4</v>
          </cell>
          <cell r="W116" t="str">
            <v>E</v>
          </cell>
          <cell r="X116">
            <v>0.2</v>
          </cell>
          <cell r="Y116">
            <v>5.4</v>
          </cell>
          <cell r="Z116" t="str">
            <v>E</v>
          </cell>
          <cell r="AA116">
            <v>20</v>
          </cell>
          <cell r="AB116">
            <v>540</v>
          </cell>
          <cell r="AC116" t="str">
            <v>E</v>
          </cell>
          <cell r="AD116">
            <v>20</v>
          </cell>
          <cell r="AE116">
            <v>540</v>
          </cell>
          <cell r="AF116" t="str">
            <v>E</v>
          </cell>
          <cell r="AG116">
            <v>0.2</v>
          </cell>
          <cell r="AH116">
            <v>5.4</v>
          </cell>
          <cell r="AI116" t="str">
            <v>E</v>
          </cell>
          <cell r="AJ116">
            <v>0.2</v>
          </cell>
          <cell r="AK116">
            <v>5.4</v>
          </cell>
          <cell r="AL116" t="str">
            <v>E</v>
          </cell>
          <cell r="AM116">
            <v>15</v>
          </cell>
          <cell r="AN116" t="str">
            <v>NA</v>
          </cell>
          <cell r="AO116">
            <v>0.0003</v>
          </cell>
          <cell r="AP116" t="str">
            <v>NA</v>
          </cell>
          <cell r="AQ116">
            <v>0.0003</v>
          </cell>
          <cell r="AR116" t="str">
            <v>NA</v>
          </cell>
          <cell r="AS116">
            <v>11000</v>
          </cell>
          <cell r="AT116" t="str">
            <v>NO</v>
          </cell>
          <cell r="AU116">
            <v>0.26</v>
          </cell>
          <cell r="AV116" t="str">
            <v>NA</v>
          </cell>
          <cell r="AW116" t="str">
            <v>NA</v>
          </cell>
          <cell r="AX116" t="str">
            <v>NO</v>
          </cell>
          <cell r="AY116">
            <v>245</v>
          </cell>
          <cell r="AZ116" t="str">
            <v>NA</v>
          </cell>
          <cell r="BA116" t="str">
            <v>NA</v>
          </cell>
          <cell r="BB116" t="str">
            <v>YES </v>
          </cell>
        </row>
        <row r="117">
          <cell r="A117">
            <v>106898</v>
          </cell>
          <cell r="B117" t="str">
            <v>EPICHLOROHYDRIN</v>
          </cell>
          <cell r="C117">
            <v>2.8</v>
          </cell>
          <cell r="D117" t="str">
            <v>NS</v>
          </cell>
          <cell r="E117">
            <v>5.8</v>
          </cell>
          <cell r="F117" t="str">
            <v>NS</v>
          </cell>
          <cell r="G117">
            <v>280</v>
          </cell>
          <cell r="H117" t="str">
            <v>NS</v>
          </cell>
          <cell r="I117">
            <v>580</v>
          </cell>
          <cell r="J117" t="str">
            <v>NS</v>
          </cell>
          <cell r="K117">
            <v>280</v>
          </cell>
          <cell r="L117" t="str">
            <v>NS</v>
          </cell>
          <cell r="M117">
            <v>580</v>
          </cell>
          <cell r="N117" t="str">
            <v>NS</v>
          </cell>
          <cell r="O117">
            <v>19</v>
          </cell>
          <cell r="P117" t="str">
            <v>NS</v>
          </cell>
          <cell r="Q117">
            <v>53</v>
          </cell>
          <cell r="R117" t="str">
            <v>NS</v>
          </cell>
          <cell r="S117">
            <v>60</v>
          </cell>
          <cell r="T117" t="str">
            <v>NS</v>
          </cell>
          <cell r="U117">
            <v>0.28</v>
          </cell>
          <cell r="V117">
            <v>0.056</v>
          </cell>
          <cell r="W117" t="str">
            <v>E</v>
          </cell>
          <cell r="X117">
            <v>0.58</v>
          </cell>
          <cell r="Y117">
            <v>0.12</v>
          </cell>
          <cell r="Z117" t="str">
            <v>E</v>
          </cell>
          <cell r="AA117">
            <v>28</v>
          </cell>
          <cell r="AB117">
            <v>5.6</v>
          </cell>
          <cell r="AC117" t="str">
            <v>E</v>
          </cell>
          <cell r="AD117">
            <v>58</v>
          </cell>
          <cell r="AE117">
            <v>12</v>
          </cell>
          <cell r="AF117" t="str">
            <v>E</v>
          </cell>
          <cell r="AG117">
            <v>28</v>
          </cell>
          <cell r="AH117">
            <v>5.6</v>
          </cell>
          <cell r="AI117" t="str">
            <v>E</v>
          </cell>
          <cell r="AJ117">
            <v>58</v>
          </cell>
          <cell r="AK117">
            <v>12</v>
          </cell>
          <cell r="AL117" t="str">
            <v>E</v>
          </cell>
          <cell r="AM117" t="str">
            <v>NA</v>
          </cell>
          <cell r="AN117" t="str">
            <v>NA</v>
          </cell>
          <cell r="AO117">
            <v>0.002</v>
          </cell>
          <cell r="AP117">
            <v>0.0099</v>
          </cell>
          <cell r="AQ117">
            <v>0.0002857</v>
          </cell>
          <cell r="AR117">
            <v>0.0042</v>
          </cell>
          <cell r="AS117">
            <v>35</v>
          </cell>
          <cell r="AT117" t="str">
            <v>YES</v>
          </cell>
          <cell r="AU117">
            <v>65900</v>
          </cell>
          <cell r="AV117">
            <v>13000</v>
          </cell>
          <cell r="AW117">
            <v>14900</v>
          </cell>
          <cell r="AX117" t="str">
            <v>YES</v>
          </cell>
          <cell r="AY117">
            <v>116.11</v>
          </cell>
          <cell r="AZ117">
            <v>4.5</v>
          </cell>
          <cell r="BA117" t="str">
            <v>NA</v>
          </cell>
          <cell r="BB117" t="str">
            <v>NO</v>
          </cell>
        </row>
        <row r="118">
          <cell r="A118">
            <v>563122</v>
          </cell>
          <cell r="B118" t="str">
            <v>ETHION</v>
          </cell>
          <cell r="C118">
            <v>18</v>
          </cell>
          <cell r="D118" t="str">
            <v>GS</v>
          </cell>
          <cell r="E118">
            <v>51</v>
          </cell>
          <cell r="F118" t="str">
            <v>GS</v>
          </cell>
          <cell r="G118">
            <v>600</v>
          </cell>
          <cell r="H118" t="str">
            <v>S</v>
          </cell>
          <cell r="I118">
            <v>600</v>
          </cell>
          <cell r="J118" t="str">
            <v>S</v>
          </cell>
          <cell r="K118">
            <v>18</v>
          </cell>
          <cell r="L118" t="str">
            <v>GS</v>
          </cell>
          <cell r="M118">
            <v>51</v>
          </cell>
          <cell r="N118" t="str">
            <v>GS</v>
          </cell>
          <cell r="O118">
            <v>110</v>
          </cell>
          <cell r="P118" t="str">
            <v>GS</v>
          </cell>
          <cell r="Q118">
            <v>1400</v>
          </cell>
          <cell r="R118" t="str">
            <v>GS</v>
          </cell>
          <cell r="S118">
            <v>10000</v>
          </cell>
          <cell r="T118" t="str">
            <v>C</v>
          </cell>
          <cell r="U118">
            <v>1.8</v>
          </cell>
          <cell r="V118">
            <v>39</v>
          </cell>
          <cell r="W118" t="str">
            <v>E</v>
          </cell>
          <cell r="X118">
            <v>5.1</v>
          </cell>
          <cell r="Y118">
            <v>110</v>
          </cell>
          <cell r="Z118" t="str">
            <v>E</v>
          </cell>
          <cell r="AA118">
            <v>60</v>
          </cell>
          <cell r="AB118">
            <v>1300</v>
          </cell>
          <cell r="AC118" t="str">
            <v>E</v>
          </cell>
          <cell r="AD118">
            <v>60</v>
          </cell>
          <cell r="AE118">
            <v>1300</v>
          </cell>
          <cell r="AF118" t="str">
            <v>E</v>
          </cell>
          <cell r="AG118">
            <v>1.8</v>
          </cell>
          <cell r="AH118">
            <v>39</v>
          </cell>
          <cell r="AI118" t="str">
            <v>E</v>
          </cell>
          <cell r="AJ118">
            <v>5.1</v>
          </cell>
          <cell r="AK118">
            <v>110</v>
          </cell>
          <cell r="AL118" t="str">
            <v>E</v>
          </cell>
          <cell r="AM118">
            <v>15</v>
          </cell>
          <cell r="AN118" t="str">
            <v>NA</v>
          </cell>
          <cell r="AO118">
            <v>0.0005</v>
          </cell>
          <cell r="AP118" t="str">
            <v>NA</v>
          </cell>
          <cell r="AQ118">
            <v>0.0005</v>
          </cell>
          <cell r="AR118" t="str">
            <v>NA</v>
          </cell>
          <cell r="AS118">
            <v>8700</v>
          </cell>
          <cell r="AT118" t="str">
            <v>NO</v>
          </cell>
          <cell r="AU118">
            <v>0.6</v>
          </cell>
          <cell r="AV118" t="str">
            <v>NA</v>
          </cell>
          <cell r="AW118" t="str">
            <v>NA</v>
          </cell>
          <cell r="AX118" t="str">
            <v>YES</v>
          </cell>
          <cell r="AY118">
            <v>200</v>
          </cell>
          <cell r="AZ118" t="str">
            <v>NA</v>
          </cell>
          <cell r="BA118" t="str">
            <v>NA</v>
          </cell>
          <cell r="BB118" t="str">
            <v>NO</v>
          </cell>
        </row>
        <row r="119">
          <cell r="A119">
            <v>110805</v>
          </cell>
          <cell r="B119" t="str">
            <v>ETHOXYETHANOL, 2- (EGEE)</v>
          </cell>
          <cell r="C119">
            <v>3900</v>
          </cell>
          <cell r="D119" t="str">
            <v>NS</v>
          </cell>
          <cell r="E119">
            <v>8200</v>
          </cell>
          <cell r="F119" t="str">
            <v>NS</v>
          </cell>
          <cell r="G119">
            <v>390000</v>
          </cell>
          <cell r="H119" t="str">
            <v>NS</v>
          </cell>
          <cell r="I119">
            <v>820000</v>
          </cell>
          <cell r="J119" t="str">
            <v>NS</v>
          </cell>
          <cell r="K119">
            <v>390000</v>
          </cell>
          <cell r="L119" t="str">
            <v>NS</v>
          </cell>
          <cell r="M119">
            <v>820000</v>
          </cell>
          <cell r="N119" t="str">
            <v>NS</v>
          </cell>
          <cell r="O119">
            <v>10000</v>
          </cell>
          <cell r="P119" t="str">
            <v>C</v>
          </cell>
          <cell r="Q119">
            <v>10000</v>
          </cell>
          <cell r="R119" t="str">
            <v>C</v>
          </cell>
          <cell r="S119">
            <v>10000</v>
          </cell>
          <cell r="T119" t="str">
            <v>C</v>
          </cell>
          <cell r="U119">
            <v>390</v>
          </cell>
          <cell r="V119">
            <v>55</v>
          </cell>
          <cell r="W119" t="str">
            <v>E</v>
          </cell>
          <cell r="X119">
            <v>820</v>
          </cell>
          <cell r="Y119">
            <v>120</v>
          </cell>
          <cell r="Z119" t="str">
            <v>E</v>
          </cell>
          <cell r="AA119">
            <v>10000</v>
          </cell>
          <cell r="AB119">
            <v>5500</v>
          </cell>
          <cell r="AC119" t="str">
            <v>E</v>
          </cell>
          <cell r="AD119">
            <v>10000</v>
          </cell>
          <cell r="AE119">
            <v>10000</v>
          </cell>
          <cell r="AF119" t="str">
            <v>C</v>
          </cell>
          <cell r="AG119">
            <v>10000</v>
          </cell>
          <cell r="AH119">
            <v>5500</v>
          </cell>
          <cell r="AI119" t="str">
            <v>E</v>
          </cell>
          <cell r="AJ119">
            <v>10000</v>
          </cell>
          <cell r="AK119">
            <v>10000</v>
          </cell>
          <cell r="AL119" t="str">
            <v>C</v>
          </cell>
          <cell r="AM119" t="str">
            <v>NA</v>
          </cell>
          <cell r="AN119" t="str">
            <v>NA</v>
          </cell>
          <cell r="AO119">
            <v>0.4</v>
          </cell>
          <cell r="AP119" t="str">
            <v>NA</v>
          </cell>
          <cell r="AQ119">
            <v>0.4</v>
          </cell>
          <cell r="AR119" t="str">
            <v>NA</v>
          </cell>
          <cell r="AS119">
            <v>12</v>
          </cell>
          <cell r="AT119" t="str">
            <v>YES</v>
          </cell>
          <cell r="AU119">
            <v>1000000</v>
          </cell>
          <cell r="AV119">
            <v>13200</v>
          </cell>
          <cell r="AW119">
            <v>15000</v>
          </cell>
          <cell r="AX119" t="str">
            <v>YES</v>
          </cell>
          <cell r="AY119">
            <v>135.5</v>
          </cell>
          <cell r="AZ119">
            <v>4.5</v>
          </cell>
          <cell r="BA119" t="str">
            <v>NA</v>
          </cell>
          <cell r="BB119" t="str">
            <v>NO</v>
          </cell>
        </row>
        <row r="120">
          <cell r="A120">
            <v>141786</v>
          </cell>
          <cell r="B120" t="str">
            <v>ETHYL ACETATE</v>
          </cell>
          <cell r="C120">
            <v>8700</v>
          </cell>
          <cell r="D120" t="str">
            <v>NS</v>
          </cell>
          <cell r="E120">
            <v>18000</v>
          </cell>
          <cell r="F120" t="str">
            <v>NS</v>
          </cell>
          <cell r="G120">
            <v>870000</v>
          </cell>
          <cell r="H120" t="str">
            <v>NS</v>
          </cell>
          <cell r="I120">
            <v>1800000</v>
          </cell>
          <cell r="J120" t="str">
            <v>NS</v>
          </cell>
          <cell r="K120">
            <v>870000</v>
          </cell>
          <cell r="L120" t="str">
            <v>NS</v>
          </cell>
          <cell r="M120">
            <v>1800000</v>
          </cell>
          <cell r="N120" t="str">
            <v>NS</v>
          </cell>
          <cell r="O120">
            <v>10000</v>
          </cell>
          <cell r="P120" t="str">
            <v>C</v>
          </cell>
          <cell r="Q120">
            <v>10000</v>
          </cell>
          <cell r="R120" t="str">
            <v>C</v>
          </cell>
          <cell r="S120">
            <v>10000</v>
          </cell>
          <cell r="T120" t="str">
            <v>C</v>
          </cell>
          <cell r="U120">
            <v>870</v>
          </cell>
          <cell r="V120">
            <v>220</v>
          </cell>
          <cell r="W120" t="str">
            <v>E</v>
          </cell>
          <cell r="X120">
            <v>1800</v>
          </cell>
          <cell r="Y120">
            <v>460</v>
          </cell>
          <cell r="Z120" t="str">
            <v>E</v>
          </cell>
          <cell r="AA120">
            <v>10000</v>
          </cell>
          <cell r="AB120">
            <v>10000</v>
          </cell>
          <cell r="AC120" t="str">
            <v>C</v>
          </cell>
          <cell r="AD120">
            <v>10000</v>
          </cell>
          <cell r="AE120">
            <v>10000</v>
          </cell>
          <cell r="AF120" t="str">
            <v>C</v>
          </cell>
          <cell r="AG120">
            <v>10000</v>
          </cell>
          <cell r="AH120">
            <v>10000</v>
          </cell>
          <cell r="AI120" t="str">
            <v>C</v>
          </cell>
          <cell r="AJ120">
            <v>10000</v>
          </cell>
          <cell r="AK120">
            <v>10000</v>
          </cell>
          <cell r="AL120" t="str">
            <v>C</v>
          </cell>
          <cell r="AM120" t="str">
            <v>NA</v>
          </cell>
          <cell r="AN120" t="str">
            <v>NA</v>
          </cell>
          <cell r="AO120">
            <v>0.9</v>
          </cell>
          <cell r="AP120" t="str">
            <v>NA</v>
          </cell>
          <cell r="AQ120">
            <v>0.9</v>
          </cell>
          <cell r="AR120" t="str">
            <v>NA</v>
          </cell>
          <cell r="AS120">
            <v>59</v>
          </cell>
          <cell r="AT120" t="str">
            <v>YES</v>
          </cell>
          <cell r="AU120">
            <v>80000</v>
          </cell>
          <cell r="AV120">
            <v>13100</v>
          </cell>
          <cell r="AW120">
            <v>15000</v>
          </cell>
          <cell r="AX120" t="str">
            <v>YES</v>
          </cell>
          <cell r="AY120">
            <v>77.06</v>
          </cell>
          <cell r="AZ120">
            <v>18.07</v>
          </cell>
          <cell r="BA120" t="str">
            <v>NA</v>
          </cell>
          <cell r="BB120" t="str">
            <v>NO</v>
          </cell>
        </row>
        <row r="121">
          <cell r="A121">
            <v>140885</v>
          </cell>
          <cell r="B121" t="str">
            <v>ETHYL ACRYLATE</v>
          </cell>
          <cell r="C121">
            <v>3.1</v>
          </cell>
          <cell r="D121" t="str">
            <v>NC</v>
          </cell>
          <cell r="E121">
            <v>13</v>
          </cell>
          <cell r="F121" t="str">
            <v>NC</v>
          </cell>
          <cell r="G121">
            <v>310</v>
          </cell>
          <cell r="H121" t="str">
            <v>NC</v>
          </cell>
          <cell r="I121">
            <v>1300</v>
          </cell>
          <cell r="J121" t="str">
            <v>NC</v>
          </cell>
          <cell r="K121">
            <v>310</v>
          </cell>
          <cell r="L121" t="str">
            <v>NC</v>
          </cell>
          <cell r="M121">
            <v>1300</v>
          </cell>
          <cell r="N121" t="str">
            <v>NC</v>
          </cell>
          <cell r="O121">
            <v>23</v>
          </cell>
          <cell r="P121" t="str">
            <v>NC</v>
          </cell>
          <cell r="Q121">
            <v>120</v>
          </cell>
          <cell r="R121" t="str">
            <v>NC</v>
          </cell>
          <cell r="S121">
            <v>140</v>
          </cell>
          <cell r="T121" t="str">
            <v>NC</v>
          </cell>
          <cell r="U121">
            <v>0.31</v>
          </cell>
          <cell r="V121">
            <v>0.12</v>
          </cell>
          <cell r="W121" t="str">
            <v>E</v>
          </cell>
          <cell r="X121">
            <v>1.3</v>
          </cell>
          <cell r="Y121">
            <v>0.49</v>
          </cell>
          <cell r="Z121" t="str">
            <v>E</v>
          </cell>
          <cell r="AA121">
            <v>31</v>
          </cell>
          <cell r="AB121">
            <v>12</v>
          </cell>
          <cell r="AC121" t="str">
            <v>E</v>
          </cell>
          <cell r="AD121">
            <v>130</v>
          </cell>
          <cell r="AE121">
            <v>49</v>
          </cell>
          <cell r="AF121" t="str">
            <v>E</v>
          </cell>
          <cell r="AG121">
            <v>31</v>
          </cell>
          <cell r="AH121">
            <v>12</v>
          </cell>
          <cell r="AI121" t="str">
            <v>E</v>
          </cell>
          <cell r="AJ121">
            <v>130</v>
          </cell>
          <cell r="AK121">
            <v>49</v>
          </cell>
          <cell r="AL121" t="str">
            <v>E</v>
          </cell>
          <cell r="AM121" t="str">
            <v>NA</v>
          </cell>
          <cell r="AN121" t="str">
            <v>NA</v>
          </cell>
          <cell r="AO121" t="str">
            <v>NA</v>
          </cell>
          <cell r="AP121">
            <v>0.048</v>
          </cell>
          <cell r="AQ121" t="str">
            <v>NA</v>
          </cell>
          <cell r="AR121">
            <v>0.048</v>
          </cell>
          <cell r="AS121">
            <v>110</v>
          </cell>
          <cell r="AT121" t="str">
            <v>YES</v>
          </cell>
          <cell r="AU121">
            <v>15000</v>
          </cell>
          <cell r="AV121">
            <v>13100</v>
          </cell>
          <cell r="AW121">
            <v>15100</v>
          </cell>
          <cell r="AX121" t="str">
            <v>YES</v>
          </cell>
          <cell r="AY121">
            <v>100</v>
          </cell>
          <cell r="AZ121">
            <v>18.07</v>
          </cell>
          <cell r="BA121" t="str">
            <v>NA</v>
          </cell>
          <cell r="BB121" t="str">
            <v>NO</v>
          </cell>
        </row>
        <row r="122">
          <cell r="A122">
            <v>100414</v>
          </cell>
          <cell r="B122" t="str">
            <v>ETHYL BENZENE</v>
          </cell>
          <cell r="C122">
            <v>700</v>
          </cell>
          <cell r="D122" t="str">
            <v>M</v>
          </cell>
          <cell r="E122">
            <v>700</v>
          </cell>
          <cell r="F122" t="str">
            <v>M</v>
          </cell>
          <cell r="G122">
            <v>70000</v>
          </cell>
          <cell r="H122" t="str">
            <v>M</v>
          </cell>
          <cell r="I122">
            <v>70000</v>
          </cell>
          <cell r="J122" t="str">
            <v>M</v>
          </cell>
          <cell r="K122">
            <v>70000</v>
          </cell>
          <cell r="L122" t="str">
            <v>M</v>
          </cell>
          <cell r="M122">
            <v>70000</v>
          </cell>
          <cell r="N122" t="str">
            <v>M</v>
          </cell>
          <cell r="O122">
            <v>10000</v>
          </cell>
          <cell r="P122" t="str">
            <v>C</v>
          </cell>
          <cell r="Q122">
            <v>10000</v>
          </cell>
          <cell r="R122" t="str">
            <v>C</v>
          </cell>
          <cell r="S122">
            <v>10000</v>
          </cell>
          <cell r="T122" t="str">
            <v>C</v>
          </cell>
          <cell r="U122">
            <v>70</v>
          </cell>
          <cell r="V122">
            <v>46</v>
          </cell>
          <cell r="W122" t="str">
            <v>E</v>
          </cell>
          <cell r="X122">
            <v>70</v>
          </cell>
          <cell r="Y122">
            <v>46</v>
          </cell>
          <cell r="Z122" t="str">
            <v>E</v>
          </cell>
          <cell r="AA122">
            <v>7000</v>
          </cell>
          <cell r="AB122">
            <v>4600</v>
          </cell>
          <cell r="AC122" t="str">
            <v>E</v>
          </cell>
          <cell r="AD122">
            <v>7000</v>
          </cell>
          <cell r="AE122">
            <v>4600</v>
          </cell>
          <cell r="AF122" t="str">
            <v>E</v>
          </cell>
          <cell r="AG122">
            <v>7000</v>
          </cell>
          <cell r="AH122">
            <v>4600</v>
          </cell>
          <cell r="AI122" t="str">
            <v>E</v>
          </cell>
          <cell r="AJ122">
            <v>7000</v>
          </cell>
          <cell r="AK122">
            <v>4600</v>
          </cell>
          <cell r="AL122" t="str">
            <v>E</v>
          </cell>
          <cell r="AM122" t="str">
            <v>NA</v>
          </cell>
          <cell r="AN122" t="str">
            <v>NA</v>
          </cell>
          <cell r="AO122">
            <v>0.1</v>
          </cell>
          <cell r="AP122" t="str">
            <v>NA</v>
          </cell>
          <cell r="AQ122">
            <v>0.286</v>
          </cell>
          <cell r="AR122" t="str">
            <v>NA</v>
          </cell>
          <cell r="AS122">
            <v>220</v>
          </cell>
          <cell r="AT122" t="str">
            <v>YES</v>
          </cell>
          <cell r="AU122">
            <v>206</v>
          </cell>
          <cell r="AV122">
            <v>13100</v>
          </cell>
          <cell r="AW122">
            <v>15000</v>
          </cell>
          <cell r="AX122" t="str">
            <v>YES</v>
          </cell>
          <cell r="AY122">
            <v>136.19</v>
          </cell>
          <cell r="AZ122">
            <v>1.11</v>
          </cell>
          <cell r="BA122" t="str">
            <v>NA</v>
          </cell>
          <cell r="BB122" t="str">
            <v>YES</v>
          </cell>
        </row>
        <row r="123">
          <cell r="A123">
            <v>60297</v>
          </cell>
          <cell r="B123" t="str">
            <v>ETHYL ETHER</v>
          </cell>
          <cell r="C123">
            <v>1900</v>
          </cell>
          <cell r="D123" t="str">
            <v>NS</v>
          </cell>
          <cell r="E123">
            <v>4100</v>
          </cell>
          <cell r="F123" t="str">
            <v>NS</v>
          </cell>
          <cell r="G123">
            <v>190000</v>
          </cell>
          <cell r="H123" t="str">
            <v>NS</v>
          </cell>
          <cell r="I123">
            <v>410000</v>
          </cell>
          <cell r="J123" t="str">
            <v>NS</v>
          </cell>
          <cell r="K123">
            <v>1900</v>
          </cell>
          <cell r="L123" t="str">
            <v>NS</v>
          </cell>
          <cell r="M123">
            <v>4100</v>
          </cell>
          <cell r="N123" t="str">
            <v>NS</v>
          </cell>
          <cell r="O123">
            <v>10000</v>
          </cell>
          <cell r="P123" t="str">
            <v>C</v>
          </cell>
          <cell r="Q123">
            <v>10000</v>
          </cell>
          <cell r="R123" t="str">
            <v>C</v>
          </cell>
          <cell r="S123">
            <v>10000</v>
          </cell>
          <cell r="T123" t="str">
            <v>C</v>
          </cell>
          <cell r="U123">
            <v>190</v>
          </cell>
          <cell r="V123">
            <v>53</v>
          </cell>
          <cell r="W123" t="str">
            <v>E</v>
          </cell>
          <cell r="X123">
            <v>410</v>
          </cell>
          <cell r="Y123">
            <v>110</v>
          </cell>
          <cell r="Z123" t="str">
            <v>E</v>
          </cell>
          <cell r="AA123">
            <v>10000</v>
          </cell>
          <cell r="AB123">
            <v>5300</v>
          </cell>
          <cell r="AC123" t="str">
            <v>E</v>
          </cell>
          <cell r="AD123">
            <v>10000</v>
          </cell>
          <cell r="AE123">
            <v>10000</v>
          </cell>
          <cell r="AF123" t="str">
            <v>C</v>
          </cell>
          <cell r="AG123">
            <v>190</v>
          </cell>
          <cell r="AH123">
            <v>53</v>
          </cell>
          <cell r="AI123" t="str">
            <v>E</v>
          </cell>
          <cell r="AJ123">
            <v>410</v>
          </cell>
          <cell r="AK123">
            <v>110</v>
          </cell>
          <cell r="AL123" t="str">
            <v>E</v>
          </cell>
          <cell r="AM123" t="str">
            <v>NA</v>
          </cell>
          <cell r="AN123" t="str">
            <v>NA</v>
          </cell>
          <cell r="AO123">
            <v>0.2</v>
          </cell>
          <cell r="AP123" t="str">
            <v>NA</v>
          </cell>
          <cell r="AQ123">
            <v>0.2</v>
          </cell>
          <cell r="AR123" t="str">
            <v>NA</v>
          </cell>
          <cell r="AS123">
            <v>68</v>
          </cell>
          <cell r="AT123" t="str">
            <v>YES</v>
          </cell>
          <cell r="AU123">
            <v>69000</v>
          </cell>
          <cell r="AV123">
            <v>13100</v>
          </cell>
          <cell r="AW123">
            <v>15100</v>
          </cell>
          <cell r="AX123" t="str">
            <v>YES</v>
          </cell>
          <cell r="AY123">
            <v>34.5</v>
          </cell>
          <cell r="AZ123" t="str">
            <v>NA</v>
          </cell>
          <cell r="BA123" t="str">
            <v>NA</v>
          </cell>
          <cell r="BB123" t="str">
            <v>NO</v>
          </cell>
        </row>
        <row r="124">
          <cell r="A124">
            <v>107211</v>
          </cell>
          <cell r="B124" t="str">
            <v>ETHYLENE GLYCOL</v>
          </cell>
          <cell r="C124">
            <v>7000</v>
          </cell>
          <cell r="D124" t="str">
            <v>H</v>
          </cell>
          <cell r="E124">
            <v>7000</v>
          </cell>
          <cell r="F124" t="str">
            <v>H</v>
          </cell>
          <cell r="G124">
            <v>700000</v>
          </cell>
          <cell r="H124" t="str">
            <v>H</v>
          </cell>
          <cell r="I124">
            <v>700000</v>
          </cell>
          <cell r="J124" t="str">
            <v>H</v>
          </cell>
          <cell r="K124">
            <v>700000</v>
          </cell>
          <cell r="L124" t="str">
            <v>H</v>
          </cell>
          <cell r="M124">
            <v>700000</v>
          </cell>
          <cell r="N124" t="str">
            <v>H</v>
          </cell>
          <cell r="O124">
            <v>10000</v>
          </cell>
          <cell r="P124" t="str">
            <v>C</v>
          </cell>
          <cell r="Q124">
            <v>10000</v>
          </cell>
          <cell r="R124" t="str">
            <v>C</v>
          </cell>
          <cell r="S124">
            <v>10000</v>
          </cell>
          <cell r="T124" t="str">
            <v>C</v>
          </cell>
          <cell r="U124">
            <v>700</v>
          </cell>
          <cell r="V124">
            <v>85</v>
          </cell>
          <cell r="W124" t="str">
            <v>E</v>
          </cell>
          <cell r="X124">
            <v>700</v>
          </cell>
          <cell r="Y124">
            <v>85</v>
          </cell>
          <cell r="Z124" t="str">
            <v>E</v>
          </cell>
          <cell r="AA124">
            <v>10000</v>
          </cell>
          <cell r="AB124">
            <v>8500</v>
          </cell>
          <cell r="AC124" t="str">
            <v>E</v>
          </cell>
          <cell r="AD124">
            <v>10000</v>
          </cell>
          <cell r="AE124">
            <v>8500</v>
          </cell>
          <cell r="AF124" t="str">
            <v>E</v>
          </cell>
          <cell r="AG124">
            <v>10000</v>
          </cell>
          <cell r="AH124">
            <v>8500</v>
          </cell>
          <cell r="AI124" t="str">
            <v>E</v>
          </cell>
          <cell r="AJ124">
            <v>10000</v>
          </cell>
          <cell r="AK124">
            <v>8500</v>
          </cell>
          <cell r="AL124" t="str">
            <v>E</v>
          </cell>
          <cell r="AM124" t="str">
            <v>NA</v>
          </cell>
          <cell r="AN124" t="str">
            <v>NA</v>
          </cell>
          <cell r="AO124">
            <v>2</v>
          </cell>
          <cell r="AP124" t="str">
            <v>NA</v>
          </cell>
          <cell r="AQ124">
            <v>2</v>
          </cell>
          <cell r="AR124" t="str">
            <v>NA</v>
          </cell>
          <cell r="AS124">
            <v>4.4</v>
          </cell>
          <cell r="AT124" t="str">
            <v>YES</v>
          </cell>
          <cell r="AU124">
            <v>1000000</v>
          </cell>
          <cell r="AV124">
            <v>13100</v>
          </cell>
          <cell r="AW124">
            <v>15100</v>
          </cell>
          <cell r="AX124" t="str">
            <v>YES</v>
          </cell>
          <cell r="AY124">
            <v>197.5</v>
          </cell>
          <cell r="AZ124">
            <v>10.54</v>
          </cell>
          <cell r="BA124" t="str">
            <v>NA</v>
          </cell>
          <cell r="BB124" t="str">
            <v>NO</v>
          </cell>
        </row>
        <row r="125">
          <cell r="A125">
            <v>22224926</v>
          </cell>
          <cell r="B125" t="str">
            <v>FENAMIPHOS</v>
          </cell>
          <cell r="C125">
            <v>2</v>
          </cell>
          <cell r="D125" t="str">
            <v>H</v>
          </cell>
          <cell r="E125">
            <v>2</v>
          </cell>
          <cell r="F125" t="str">
            <v>H</v>
          </cell>
          <cell r="G125">
            <v>200</v>
          </cell>
          <cell r="H125" t="str">
            <v>H</v>
          </cell>
          <cell r="I125">
            <v>200</v>
          </cell>
          <cell r="J125" t="str">
            <v>H</v>
          </cell>
          <cell r="K125">
            <v>2</v>
          </cell>
          <cell r="L125" t="str">
            <v>H</v>
          </cell>
          <cell r="M125">
            <v>2</v>
          </cell>
          <cell r="N125" t="str">
            <v>H</v>
          </cell>
          <cell r="O125">
            <v>55</v>
          </cell>
          <cell r="P125" t="str">
            <v>GS</v>
          </cell>
          <cell r="Q125">
            <v>700</v>
          </cell>
          <cell r="R125" t="str">
            <v>GS</v>
          </cell>
          <cell r="S125">
            <v>190000</v>
          </cell>
          <cell r="T125" t="str">
            <v>C</v>
          </cell>
          <cell r="U125">
            <v>0.2</v>
          </cell>
          <cell r="V125">
            <v>0.17</v>
          </cell>
          <cell r="W125" t="str">
            <v>E</v>
          </cell>
          <cell r="X125">
            <v>0.2</v>
          </cell>
          <cell r="Y125">
            <v>0.17</v>
          </cell>
          <cell r="Z125" t="str">
            <v>E</v>
          </cell>
          <cell r="AA125">
            <v>20</v>
          </cell>
          <cell r="AB125">
            <v>17</v>
          </cell>
          <cell r="AC125" t="str">
            <v>E</v>
          </cell>
          <cell r="AD125">
            <v>20</v>
          </cell>
          <cell r="AE125">
            <v>17</v>
          </cell>
          <cell r="AF125" t="str">
            <v>E</v>
          </cell>
          <cell r="AG125">
            <v>0.2</v>
          </cell>
          <cell r="AH125">
            <v>0.17</v>
          </cell>
          <cell r="AI125" t="str">
            <v>E</v>
          </cell>
          <cell r="AJ125">
            <v>0.2</v>
          </cell>
          <cell r="AK125">
            <v>0.17</v>
          </cell>
          <cell r="AL125" t="str">
            <v>E</v>
          </cell>
          <cell r="AM125" t="str">
            <v>NA</v>
          </cell>
          <cell r="AN125" t="str">
            <v>NA</v>
          </cell>
          <cell r="AO125">
            <v>0.00025</v>
          </cell>
          <cell r="AP125" t="str">
            <v>NA</v>
          </cell>
          <cell r="AQ125">
            <v>0.00025</v>
          </cell>
          <cell r="AR125" t="str">
            <v>NA</v>
          </cell>
          <cell r="AS125">
            <v>300</v>
          </cell>
          <cell r="AT125" t="str">
            <v>NO</v>
          </cell>
          <cell r="AU125">
            <v>700</v>
          </cell>
          <cell r="AV125" t="str">
            <v>NA</v>
          </cell>
          <cell r="AW125" t="str">
            <v>NA</v>
          </cell>
          <cell r="AX125" t="str">
            <v>NO</v>
          </cell>
          <cell r="AY125">
            <v>200</v>
          </cell>
          <cell r="AZ125" t="str">
            <v>NA</v>
          </cell>
          <cell r="BA125" t="str">
            <v>NA</v>
          </cell>
          <cell r="BB125" t="str">
            <v>NO</v>
          </cell>
        </row>
        <row r="126">
          <cell r="A126">
            <v>206440</v>
          </cell>
          <cell r="B126" t="str">
            <v>FLUORANTHENE</v>
          </cell>
          <cell r="C126">
            <v>270</v>
          </cell>
          <cell r="D126" t="str">
            <v>S</v>
          </cell>
          <cell r="E126">
            <v>270</v>
          </cell>
          <cell r="F126" t="str">
            <v>S</v>
          </cell>
          <cell r="G126">
            <v>270</v>
          </cell>
          <cell r="H126" t="str">
            <v>S</v>
          </cell>
          <cell r="I126">
            <v>270</v>
          </cell>
          <cell r="J126" t="str">
            <v>S</v>
          </cell>
          <cell r="K126">
            <v>270</v>
          </cell>
          <cell r="L126" t="str">
            <v>S</v>
          </cell>
          <cell r="M126">
            <v>270</v>
          </cell>
          <cell r="N126" t="str">
            <v>S</v>
          </cell>
          <cell r="O126">
            <v>8800</v>
          </cell>
          <cell r="P126" t="str">
            <v>GS</v>
          </cell>
          <cell r="Q126">
            <v>110000</v>
          </cell>
          <cell r="R126" t="str">
            <v>GS</v>
          </cell>
          <cell r="S126">
            <v>190000</v>
          </cell>
          <cell r="T126" t="str">
            <v>C</v>
          </cell>
          <cell r="U126">
            <v>27</v>
          </cell>
          <cell r="V126">
            <v>3300</v>
          </cell>
          <cell r="W126" t="str">
            <v>E</v>
          </cell>
          <cell r="X126">
            <v>27</v>
          </cell>
          <cell r="Y126">
            <v>3300</v>
          </cell>
          <cell r="Z126" t="str">
            <v>E</v>
          </cell>
          <cell r="AA126">
            <v>27</v>
          </cell>
          <cell r="AB126">
            <v>3300</v>
          </cell>
          <cell r="AC126" t="str">
            <v>E</v>
          </cell>
          <cell r="AD126">
            <v>27</v>
          </cell>
          <cell r="AE126">
            <v>3300</v>
          </cell>
          <cell r="AF126" t="str">
            <v>E</v>
          </cell>
          <cell r="AG126">
            <v>27</v>
          </cell>
          <cell r="AH126">
            <v>3300</v>
          </cell>
          <cell r="AI126" t="str">
            <v>E</v>
          </cell>
          <cell r="AJ126">
            <v>27</v>
          </cell>
          <cell r="AK126">
            <v>3300</v>
          </cell>
          <cell r="AL126" t="str">
            <v>E</v>
          </cell>
          <cell r="AM126">
            <v>10</v>
          </cell>
          <cell r="AN126" t="str">
            <v>NA</v>
          </cell>
          <cell r="AO126">
            <v>0.04</v>
          </cell>
          <cell r="AP126" t="str">
            <v>NA</v>
          </cell>
          <cell r="AQ126">
            <v>0.04</v>
          </cell>
          <cell r="AR126" t="str">
            <v>NA</v>
          </cell>
          <cell r="AS126">
            <v>49000</v>
          </cell>
          <cell r="AT126" t="str">
            <v>NO</v>
          </cell>
          <cell r="AU126">
            <v>0.265</v>
          </cell>
          <cell r="AV126" t="str">
            <v>NA</v>
          </cell>
          <cell r="AW126" t="str">
            <v>NA</v>
          </cell>
          <cell r="AX126" t="str">
            <v>NO</v>
          </cell>
          <cell r="AY126">
            <v>375</v>
          </cell>
          <cell r="AZ126">
            <v>0.29</v>
          </cell>
          <cell r="BA126" t="str">
            <v>NA</v>
          </cell>
          <cell r="BB126" t="str">
            <v>YES (PAH)</v>
          </cell>
        </row>
        <row r="127">
          <cell r="A127">
            <v>86737</v>
          </cell>
          <cell r="B127" t="str">
            <v>FLUORENE</v>
          </cell>
          <cell r="C127">
            <v>190</v>
          </cell>
          <cell r="D127" t="str">
            <v>S</v>
          </cell>
          <cell r="E127">
            <v>190</v>
          </cell>
          <cell r="F127" t="str">
            <v>S</v>
          </cell>
          <cell r="G127">
            <v>190</v>
          </cell>
          <cell r="H127" t="str">
            <v>S</v>
          </cell>
          <cell r="I127">
            <v>190</v>
          </cell>
          <cell r="J127" t="str">
            <v>S</v>
          </cell>
          <cell r="K127">
            <v>190</v>
          </cell>
          <cell r="L127" t="str">
            <v>S</v>
          </cell>
          <cell r="M127">
            <v>190</v>
          </cell>
          <cell r="N127" t="str">
            <v>S</v>
          </cell>
          <cell r="O127">
            <v>8800</v>
          </cell>
          <cell r="P127" t="str">
            <v>GS</v>
          </cell>
          <cell r="Q127">
            <v>110000</v>
          </cell>
          <cell r="R127" t="str">
            <v>GS</v>
          </cell>
          <cell r="S127">
            <v>190000</v>
          </cell>
          <cell r="T127" t="str">
            <v>C</v>
          </cell>
          <cell r="U127">
            <v>19</v>
          </cell>
          <cell r="V127">
            <v>380</v>
          </cell>
          <cell r="W127" t="str">
            <v>E</v>
          </cell>
          <cell r="X127">
            <v>19</v>
          </cell>
          <cell r="Y127">
            <v>380</v>
          </cell>
          <cell r="Z127" t="str">
            <v>E</v>
          </cell>
          <cell r="AA127">
            <v>19</v>
          </cell>
          <cell r="AB127">
            <v>380</v>
          </cell>
          <cell r="AC127" t="str">
            <v>E</v>
          </cell>
          <cell r="AD127">
            <v>19</v>
          </cell>
          <cell r="AE127">
            <v>380</v>
          </cell>
          <cell r="AF127" t="str">
            <v>E</v>
          </cell>
          <cell r="AG127">
            <v>19</v>
          </cell>
          <cell r="AH127">
            <v>380</v>
          </cell>
          <cell r="AI127" t="str">
            <v>E</v>
          </cell>
          <cell r="AJ127">
            <v>19</v>
          </cell>
          <cell r="AK127">
            <v>380</v>
          </cell>
          <cell r="AL127" t="str">
            <v>E</v>
          </cell>
          <cell r="AM127">
            <v>15</v>
          </cell>
          <cell r="AN127" t="str">
            <v>NA</v>
          </cell>
          <cell r="AO127">
            <v>0.04</v>
          </cell>
          <cell r="AP127" t="str">
            <v>NA</v>
          </cell>
          <cell r="AQ127">
            <v>0.04</v>
          </cell>
          <cell r="AR127" t="str">
            <v>NA</v>
          </cell>
          <cell r="AS127">
            <v>7900</v>
          </cell>
          <cell r="AT127" t="str">
            <v>NO</v>
          </cell>
          <cell r="AU127">
            <v>0.19</v>
          </cell>
          <cell r="AV127" t="str">
            <v>NA</v>
          </cell>
          <cell r="AW127" t="str">
            <v>NA</v>
          </cell>
          <cell r="AX127" t="str">
            <v>NO</v>
          </cell>
          <cell r="AY127">
            <v>298</v>
          </cell>
          <cell r="AZ127">
            <v>2.11</v>
          </cell>
          <cell r="BA127" t="str">
            <v>NA</v>
          </cell>
          <cell r="BB127" t="str">
            <v>YES (PAH)</v>
          </cell>
        </row>
        <row r="128">
          <cell r="A128">
            <v>75694</v>
          </cell>
          <cell r="B128" t="str">
            <v>FLUOROTRICHLOROMETHANE (FREON 11)</v>
          </cell>
          <cell r="C128">
            <v>2000</v>
          </cell>
          <cell r="D128" t="str">
            <v>H</v>
          </cell>
          <cell r="E128">
            <v>2000</v>
          </cell>
          <cell r="F128" t="str">
            <v>H</v>
          </cell>
          <cell r="G128">
            <v>200000</v>
          </cell>
          <cell r="H128" t="str">
            <v>H</v>
          </cell>
          <cell r="I128">
            <v>200000</v>
          </cell>
          <cell r="J128" t="str">
            <v>H</v>
          </cell>
          <cell r="K128">
            <v>200000</v>
          </cell>
          <cell r="L128" t="str">
            <v>H</v>
          </cell>
          <cell r="M128">
            <v>200000</v>
          </cell>
          <cell r="N128" t="str">
            <v>H</v>
          </cell>
          <cell r="O128">
            <v>10000</v>
          </cell>
          <cell r="P128" t="str">
            <v>C</v>
          </cell>
          <cell r="Q128">
            <v>10000</v>
          </cell>
          <cell r="R128" t="str">
            <v>C</v>
          </cell>
          <cell r="S128">
            <v>10000</v>
          </cell>
          <cell r="T128" t="str">
            <v>C</v>
          </cell>
          <cell r="U128">
            <v>200</v>
          </cell>
          <cell r="V128">
            <v>90</v>
          </cell>
          <cell r="W128" t="str">
            <v>E</v>
          </cell>
          <cell r="X128">
            <v>200</v>
          </cell>
          <cell r="Y128">
            <v>90</v>
          </cell>
          <cell r="Z128" t="str">
            <v>E</v>
          </cell>
          <cell r="AA128">
            <v>10000</v>
          </cell>
          <cell r="AB128">
            <v>9000</v>
          </cell>
          <cell r="AC128" t="str">
            <v>E</v>
          </cell>
          <cell r="AD128">
            <v>10000</v>
          </cell>
          <cell r="AE128">
            <v>9000</v>
          </cell>
          <cell r="AF128" t="str">
            <v>E</v>
          </cell>
          <cell r="AG128">
            <v>10000</v>
          </cell>
          <cell r="AH128">
            <v>9000</v>
          </cell>
          <cell r="AI128" t="str">
            <v>E</v>
          </cell>
          <cell r="AJ128">
            <v>10000</v>
          </cell>
          <cell r="AK128">
            <v>9000</v>
          </cell>
          <cell r="AL128" t="str">
            <v>E</v>
          </cell>
          <cell r="AM128" t="str">
            <v>NA</v>
          </cell>
          <cell r="AN128" t="str">
            <v>NA</v>
          </cell>
          <cell r="AO128">
            <v>0.3</v>
          </cell>
          <cell r="AP128" t="str">
            <v>NA</v>
          </cell>
          <cell r="AQ128">
            <v>0.2</v>
          </cell>
          <cell r="AR128" t="str">
            <v>NA</v>
          </cell>
          <cell r="AS128">
            <v>130</v>
          </cell>
          <cell r="AT128" t="str">
            <v>YES</v>
          </cell>
          <cell r="AU128">
            <v>1240</v>
          </cell>
          <cell r="AV128">
            <v>13100</v>
          </cell>
          <cell r="AW128">
            <v>15000</v>
          </cell>
          <cell r="AX128" t="str">
            <v>YES</v>
          </cell>
          <cell r="AY128">
            <v>23.63</v>
          </cell>
          <cell r="AZ128">
            <v>0.35</v>
          </cell>
          <cell r="BA128" t="str">
            <v>NA</v>
          </cell>
          <cell r="BB128" t="str">
            <v>NO</v>
          </cell>
        </row>
        <row r="129">
          <cell r="A129">
            <v>944229</v>
          </cell>
          <cell r="B129" t="str">
            <v>FONOFOS</v>
          </cell>
          <cell r="C129">
            <v>10</v>
          </cell>
          <cell r="D129" t="str">
            <v>H</v>
          </cell>
          <cell r="E129">
            <v>10</v>
          </cell>
          <cell r="F129" t="str">
            <v>H</v>
          </cell>
          <cell r="G129">
            <v>1000</v>
          </cell>
          <cell r="H129" t="str">
            <v>H</v>
          </cell>
          <cell r="I129">
            <v>1000</v>
          </cell>
          <cell r="J129" t="str">
            <v>H</v>
          </cell>
          <cell r="K129">
            <v>10</v>
          </cell>
          <cell r="L129" t="str">
            <v>H</v>
          </cell>
          <cell r="M129">
            <v>10</v>
          </cell>
          <cell r="N129" t="str">
            <v>H</v>
          </cell>
          <cell r="O129">
            <v>140</v>
          </cell>
          <cell r="P129" t="str">
            <v>NS</v>
          </cell>
          <cell r="Q129">
            <v>380</v>
          </cell>
          <cell r="R129" t="str">
            <v>NS</v>
          </cell>
          <cell r="S129">
            <v>440</v>
          </cell>
          <cell r="T129" t="str">
            <v>NS</v>
          </cell>
          <cell r="U129">
            <v>1</v>
          </cell>
          <cell r="V129">
            <v>2.8</v>
          </cell>
          <cell r="W129" t="str">
            <v>E</v>
          </cell>
          <cell r="X129">
            <v>1</v>
          </cell>
          <cell r="Y129">
            <v>2.8</v>
          </cell>
          <cell r="Z129" t="str">
            <v>E</v>
          </cell>
          <cell r="AA129">
            <v>100</v>
          </cell>
          <cell r="AB129">
            <v>280</v>
          </cell>
          <cell r="AC129" t="str">
            <v>E</v>
          </cell>
          <cell r="AD129">
            <v>100</v>
          </cell>
          <cell r="AE129">
            <v>280</v>
          </cell>
          <cell r="AF129" t="str">
            <v>E</v>
          </cell>
          <cell r="AG129">
            <v>1</v>
          </cell>
          <cell r="AH129">
            <v>2.8</v>
          </cell>
          <cell r="AI129" t="str">
            <v>E</v>
          </cell>
          <cell r="AJ129">
            <v>1</v>
          </cell>
          <cell r="AK129">
            <v>2.8</v>
          </cell>
          <cell r="AL129" t="str">
            <v>E</v>
          </cell>
          <cell r="AM129">
            <v>20</v>
          </cell>
          <cell r="AN129" t="str">
            <v>NA</v>
          </cell>
          <cell r="AO129">
            <v>0.002</v>
          </cell>
          <cell r="AP129" t="str">
            <v>NA</v>
          </cell>
          <cell r="AQ129">
            <v>0.002</v>
          </cell>
          <cell r="AR129" t="str">
            <v>NA</v>
          </cell>
          <cell r="AS129">
            <v>1100</v>
          </cell>
          <cell r="AT129" t="str">
            <v>YES</v>
          </cell>
          <cell r="AU129">
            <v>13</v>
          </cell>
          <cell r="AV129">
            <v>13400</v>
          </cell>
          <cell r="AW129">
            <v>15500</v>
          </cell>
          <cell r="AX129" t="str">
            <v>YES</v>
          </cell>
          <cell r="AY129">
            <v>130</v>
          </cell>
          <cell r="AZ129" t="str">
            <v>NA</v>
          </cell>
          <cell r="BA129" t="str">
            <v>NA</v>
          </cell>
          <cell r="BB129" t="str">
            <v>NO</v>
          </cell>
        </row>
        <row r="130">
          <cell r="A130">
            <v>50000</v>
          </cell>
          <cell r="B130" t="str">
            <v>FORMALDEHYDE</v>
          </cell>
          <cell r="C130">
            <v>1000</v>
          </cell>
          <cell r="D130" t="str">
            <v>H</v>
          </cell>
          <cell r="E130">
            <v>1000</v>
          </cell>
          <cell r="F130" t="str">
            <v>H</v>
          </cell>
          <cell r="G130">
            <v>100000</v>
          </cell>
          <cell r="H130" t="str">
            <v>H</v>
          </cell>
          <cell r="I130">
            <v>100000</v>
          </cell>
          <cell r="J130" t="str">
            <v>H</v>
          </cell>
          <cell r="K130">
            <v>100000</v>
          </cell>
          <cell r="L130" t="str">
            <v>H</v>
          </cell>
          <cell r="M130">
            <v>100000</v>
          </cell>
          <cell r="N130" t="str">
            <v>H</v>
          </cell>
          <cell r="O130">
            <v>24</v>
          </cell>
          <cell r="P130" t="str">
            <v>NC</v>
          </cell>
          <cell r="Q130">
            <v>130</v>
          </cell>
          <cell r="R130" t="str">
            <v>NC</v>
          </cell>
          <cell r="S130">
            <v>150</v>
          </cell>
          <cell r="T130" t="str">
            <v>NC</v>
          </cell>
          <cell r="U130">
            <v>100</v>
          </cell>
          <cell r="V130">
            <v>12</v>
          </cell>
          <cell r="W130" t="str">
            <v>E</v>
          </cell>
          <cell r="X130">
            <v>100</v>
          </cell>
          <cell r="Y130">
            <v>12</v>
          </cell>
          <cell r="Z130" t="str">
            <v>E</v>
          </cell>
          <cell r="AA130">
            <v>10000</v>
          </cell>
          <cell r="AB130">
            <v>1200</v>
          </cell>
          <cell r="AC130" t="str">
            <v>E</v>
          </cell>
          <cell r="AD130">
            <v>10000</v>
          </cell>
          <cell r="AE130">
            <v>1200</v>
          </cell>
          <cell r="AF130" t="str">
            <v>E</v>
          </cell>
          <cell r="AG130">
            <v>10000</v>
          </cell>
          <cell r="AH130">
            <v>1200</v>
          </cell>
          <cell r="AI130" t="str">
            <v>E</v>
          </cell>
          <cell r="AJ130">
            <v>10000</v>
          </cell>
          <cell r="AK130">
            <v>1200</v>
          </cell>
          <cell r="AL130" t="str">
            <v>E</v>
          </cell>
          <cell r="AM130" t="str">
            <v>NA</v>
          </cell>
          <cell r="AN130" t="str">
            <v>NA</v>
          </cell>
          <cell r="AO130">
            <v>0.2</v>
          </cell>
          <cell r="AP130">
            <v>0.0455</v>
          </cell>
          <cell r="AQ130">
            <v>0.2</v>
          </cell>
          <cell r="AR130">
            <v>0.0455</v>
          </cell>
          <cell r="AS130">
            <v>3.6</v>
          </cell>
          <cell r="AT130" t="str">
            <v>YES</v>
          </cell>
          <cell r="AU130">
            <v>50000</v>
          </cell>
          <cell r="AV130">
            <v>13100</v>
          </cell>
          <cell r="AW130">
            <v>15100</v>
          </cell>
          <cell r="AX130" t="str">
            <v>YES</v>
          </cell>
          <cell r="AY130">
            <v>-21</v>
          </cell>
          <cell r="AZ130">
            <v>18.07</v>
          </cell>
          <cell r="BA130" t="str">
            <v>NA</v>
          </cell>
          <cell r="BB130" t="str">
            <v>NO</v>
          </cell>
        </row>
        <row r="131">
          <cell r="A131">
            <v>64186</v>
          </cell>
          <cell r="B131" t="str">
            <v>FORMIC ACID</v>
          </cell>
          <cell r="C131">
            <v>19000</v>
          </cell>
          <cell r="D131" t="str">
            <v>NS</v>
          </cell>
          <cell r="E131">
            <v>41000</v>
          </cell>
          <cell r="F131" t="str">
            <v>NS</v>
          </cell>
          <cell r="G131">
            <v>1900000</v>
          </cell>
          <cell r="H131" t="str">
            <v>NS</v>
          </cell>
          <cell r="I131">
            <v>4100000</v>
          </cell>
          <cell r="J131" t="str">
            <v>NS</v>
          </cell>
          <cell r="K131">
            <v>190000</v>
          </cell>
          <cell r="L131" t="str">
            <v>NS</v>
          </cell>
          <cell r="M131">
            <v>410000</v>
          </cell>
          <cell r="N131" t="str">
            <v>NS</v>
          </cell>
          <cell r="O131">
            <v>10000</v>
          </cell>
          <cell r="P131" t="str">
            <v>C</v>
          </cell>
          <cell r="Q131">
            <v>10000</v>
          </cell>
          <cell r="R131" t="str">
            <v>C</v>
          </cell>
          <cell r="S131">
            <v>10000</v>
          </cell>
          <cell r="T131" t="str">
            <v>C</v>
          </cell>
          <cell r="U131">
            <v>1900</v>
          </cell>
          <cell r="V131">
            <v>210</v>
          </cell>
          <cell r="W131" t="str">
            <v>E</v>
          </cell>
          <cell r="X131">
            <v>4100</v>
          </cell>
          <cell r="Y131">
            <v>460</v>
          </cell>
          <cell r="Z131" t="str">
            <v>E</v>
          </cell>
          <cell r="AA131">
            <v>10000</v>
          </cell>
          <cell r="AB131">
            <v>10000</v>
          </cell>
          <cell r="AC131" t="str">
            <v>C</v>
          </cell>
          <cell r="AD131">
            <v>10000</v>
          </cell>
          <cell r="AE131">
            <v>10000</v>
          </cell>
          <cell r="AF131" t="str">
            <v>C</v>
          </cell>
          <cell r="AG131">
            <v>10000</v>
          </cell>
          <cell r="AH131">
            <v>2100</v>
          </cell>
          <cell r="AI131" t="str">
            <v>E</v>
          </cell>
          <cell r="AJ131">
            <v>10000</v>
          </cell>
          <cell r="AK131">
            <v>4600</v>
          </cell>
          <cell r="AL131" t="str">
            <v>E</v>
          </cell>
          <cell r="AM131" t="str">
            <v>NA</v>
          </cell>
          <cell r="AN131" t="str">
            <v>NA</v>
          </cell>
          <cell r="AO131">
            <v>2</v>
          </cell>
          <cell r="AP131" t="str">
            <v>NA</v>
          </cell>
          <cell r="AQ131">
            <v>2</v>
          </cell>
          <cell r="AR131" t="str">
            <v>NA</v>
          </cell>
          <cell r="AS131">
            <v>0.54</v>
          </cell>
          <cell r="AT131" t="str">
            <v>YES</v>
          </cell>
          <cell r="AU131">
            <v>1000000</v>
          </cell>
          <cell r="AV131">
            <v>13000</v>
          </cell>
          <cell r="AW131">
            <v>14900</v>
          </cell>
          <cell r="AX131" t="str">
            <v>YES</v>
          </cell>
          <cell r="AY131">
            <v>100.7</v>
          </cell>
          <cell r="AZ131">
            <v>18.07</v>
          </cell>
          <cell r="BA131" t="str">
            <v>NA</v>
          </cell>
          <cell r="BB131" t="str">
            <v>NO</v>
          </cell>
        </row>
        <row r="132">
          <cell r="A132">
            <v>98011</v>
          </cell>
          <cell r="B132" t="str">
            <v>FURFURAL</v>
          </cell>
          <cell r="C132">
            <v>110</v>
          </cell>
          <cell r="D132" t="str">
            <v>GS</v>
          </cell>
          <cell r="E132">
            <v>290</v>
          </cell>
          <cell r="F132" t="str">
            <v>NS</v>
          </cell>
          <cell r="G132">
            <v>11000</v>
          </cell>
          <cell r="H132" t="str">
            <v>GS</v>
          </cell>
          <cell r="I132">
            <v>29000</v>
          </cell>
          <cell r="J132" t="str">
            <v>NS</v>
          </cell>
          <cell r="K132">
            <v>110</v>
          </cell>
          <cell r="L132" t="str">
            <v>GS</v>
          </cell>
          <cell r="M132">
            <v>290</v>
          </cell>
          <cell r="N132" t="str">
            <v>NS</v>
          </cell>
          <cell r="O132">
            <v>660</v>
          </cell>
          <cell r="P132" t="str">
            <v>GS</v>
          </cell>
          <cell r="Q132">
            <v>2600</v>
          </cell>
          <cell r="R132" t="str">
            <v>NS</v>
          </cell>
          <cell r="S132">
            <v>3000</v>
          </cell>
          <cell r="T132" t="str">
            <v>NS</v>
          </cell>
          <cell r="U132">
            <v>11</v>
          </cell>
          <cell r="V132">
            <v>1.4</v>
          </cell>
          <cell r="W132" t="str">
            <v>E</v>
          </cell>
          <cell r="X132">
            <v>29</v>
          </cell>
          <cell r="Y132">
            <v>3.7</v>
          </cell>
          <cell r="Z132" t="str">
            <v>E</v>
          </cell>
          <cell r="AA132">
            <v>1100</v>
          </cell>
          <cell r="AB132">
            <v>140</v>
          </cell>
          <cell r="AC132" t="str">
            <v>E</v>
          </cell>
          <cell r="AD132">
            <v>2900</v>
          </cell>
          <cell r="AE132">
            <v>370</v>
          </cell>
          <cell r="AF132" t="str">
            <v>E</v>
          </cell>
          <cell r="AG132">
            <v>11</v>
          </cell>
          <cell r="AH132">
            <v>1.4</v>
          </cell>
          <cell r="AI132" t="str">
            <v>E</v>
          </cell>
          <cell r="AJ132">
            <v>29</v>
          </cell>
          <cell r="AK132">
            <v>3.7</v>
          </cell>
          <cell r="AL132" t="str">
            <v>E</v>
          </cell>
          <cell r="AM132" t="str">
            <v>NA</v>
          </cell>
          <cell r="AN132" t="str">
            <v>NA</v>
          </cell>
          <cell r="AO132">
            <v>0.003</v>
          </cell>
          <cell r="AP132" t="str">
            <v>NA</v>
          </cell>
          <cell r="AQ132">
            <v>0.0143</v>
          </cell>
          <cell r="AR132" t="str">
            <v>NA</v>
          </cell>
          <cell r="AS132">
            <v>6.3</v>
          </cell>
          <cell r="AT132" t="str">
            <v>YES</v>
          </cell>
          <cell r="AU132">
            <v>83000</v>
          </cell>
          <cell r="AV132">
            <v>13000</v>
          </cell>
          <cell r="AW132">
            <v>14900</v>
          </cell>
          <cell r="AX132" t="str">
            <v>YES</v>
          </cell>
          <cell r="AY132">
            <v>161.7</v>
          </cell>
          <cell r="AZ132" t="str">
            <v>NA</v>
          </cell>
          <cell r="BA132" t="str">
            <v>NA</v>
          </cell>
          <cell r="BB132" t="str">
            <v>NO</v>
          </cell>
        </row>
        <row r="133">
          <cell r="A133">
            <v>1071836</v>
          </cell>
          <cell r="B133" t="str">
            <v>GLYPHOSATE</v>
          </cell>
          <cell r="C133">
            <v>700</v>
          </cell>
          <cell r="D133" t="str">
            <v>M</v>
          </cell>
          <cell r="E133">
            <v>700</v>
          </cell>
          <cell r="F133" t="str">
            <v>M</v>
          </cell>
          <cell r="G133">
            <v>70000</v>
          </cell>
          <cell r="H133" t="str">
            <v>M</v>
          </cell>
          <cell r="I133">
            <v>70000</v>
          </cell>
          <cell r="J133" t="str">
            <v>M</v>
          </cell>
          <cell r="K133">
            <v>700</v>
          </cell>
          <cell r="L133" t="str">
            <v>M</v>
          </cell>
          <cell r="M133">
            <v>700</v>
          </cell>
          <cell r="N133" t="str">
            <v>M</v>
          </cell>
          <cell r="O133">
            <v>22000</v>
          </cell>
          <cell r="P133" t="str">
            <v>GS</v>
          </cell>
          <cell r="Q133">
            <v>190000</v>
          </cell>
          <cell r="R133" t="str">
            <v>C</v>
          </cell>
          <cell r="S133">
            <v>190000</v>
          </cell>
          <cell r="T133" t="str">
            <v>C</v>
          </cell>
          <cell r="U133">
            <v>70</v>
          </cell>
          <cell r="V133">
            <v>630</v>
          </cell>
          <cell r="W133" t="str">
            <v>E</v>
          </cell>
          <cell r="X133">
            <v>70</v>
          </cell>
          <cell r="Y133">
            <v>630</v>
          </cell>
          <cell r="Z133" t="str">
            <v>E</v>
          </cell>
          <cell r="AA133">
            <v>7000</v>
          </cell>
          <cell r="AB133">
            <v>63000</v>
          </cell>
          <cell r="AC133" t="str">
            <v>E</v>
          </cell>
          <cell r="AD133">
            <v>7000</v>
          </cell>
          <cell r="AE133">
            <v>63000</v>
          </cell>
          <cell r="AF133" t="str">
            <v>E</v>
          </cell>
          <cell r="AG133">
            <v>70</v>
          </cell>
          <cell r="AH133">
            <v>630</v>
          </cell>
          <cell r="AI133" t="str">
            <v>E</v>
          </cell>
          <cell r="AJ133">
            <v>70</v>
          </cell>
          <cell r="AK133">
            <v>630</v>
          </cell>
          <cell r="AL133" t="str">
            <v>E</v>
          </cell>
          <cell r="AM133">
            <v>15</v>
          </cell>
          <cell r="AN133" t="str">
            <v>NA</v>
          </cell>
          <cell r="AO133">
            <v>0.1</v>
          </cell>
          <cell r="AP133" t="str">
            <v>NA</v>
          </cell>
          <cell r="AQ133">
            <v>0.1</v>
          </cell>
          <cell r="AR133" t="str">
            <v>NA</v>
          </cell>
          <cell r="AS133">
            <v>3500</v>
          </cell>
          <cell r="AT133" t="str">
            <v>NO</v>
          </cell>
          <cell r="AU133">
            <v>12000</v>
          </cell>
          <cell r="AV133" t="str">
            <v>NA</v>
          </cell>
          <cell r="AW133" t="str">
            <v>NA</v>
          </cell>
          <cell r="AX133" t="str">
            <v>NO</v>
          </cell>
          <cell r="AY133">
            <v>186</v>
          </cell>
          <cell r="AZ133" t="str">
            <v>NA</v>
          </cell>
          <cell r="BA133" t="str">
            <v>NA</v>
          </cell>
          <cell r="BB133" t="str">
            <v>NO</v>
          </cell>
        </row>
        <row r="134">
          <cell r="A134">
            <v>76448</v>
          </cell>
          <cell r="B134" t="str">
            <v>HEPTACHLOR</v>
          </cell>
          <cell r="C134">
            <v>0.4</v>
          </cell>
          <cell r="D134" t="str">
            <v>M</v>
          </cell>
          <cell r="E134">
            <v>0.4</v>
          </cell>
          <cell r="F134" t="str">
            <v>M</v>
          </cell>
          <cell r="G134">
            <v>40</v>
          </cell>
          <cell r="H134" t="str">
            <v>M</v>
          </cell>
          <cell r="I134">
            <v>40</v>
          </cell>
          <cell r="J134" t="str">
            <v>M</v>
          </cell>
          <cell r="K134">
            <v>180</v>
          </cell>
          <cell r="L134" t="str">
            <v>S</v>
          </cell>
          <cell r="M134">
            <v>180</v>
          </cell>
          <cell r="N134" t="str">
            <v>S</v>
          </cell>
          <cell r="O134">
            <v>4</v>
          </cell>
          <cell r="P134" t="str">
            <v>GC</v>
          </cell>
          <cell r="Q134">
            <v>18</v>
          </cell>
          <cell r="R134" t="str">
            <v>GC</v>
          </cell>
          <cell r="S134">
            <v>190000</v>
          </cell>
          <cell r="T134" t="str">
            <v>C</v>
          </cell>
          <cell r="U134">
            <v>0.04</v>
          </cell>
          <cell r="V134">
            <v>0.68</v>
          </cell>
          <cell r="W134" t="str">
            <v>E</v>
          </cell>
          <cell r="X134">
            <v>0.04</v>
          </cell>
          <cell r="Y134">
            <v>0.68</v>
          </cell>
          <cell r="Z134" t="str">
            <v>E</v>
          </cell>
          <cell r="AA134">
            <v>4</v>
          </cell>
          <cell r="AB134">
            <v>68</v>
          </cell>
          <cell r="AC134" t="str">
            <v>E</v>
          </cell>
          <cell r="AD134">
            <v>4</v>
          </cell>
          <cell r="AE134">
            <v>68</v>
          </cell>
          <cell r="AF134" t="str">
            <v>E</v>
          </cell>
          <cell r="AG134">
            <v>18</v>
          </cell>
          <cell r="AH134">
            <v>310</v>
          </cell>
          <cell r="AI134" t="str">
            <v>E</v>
          </cell>
          <cell r="AJ134">
            <v>18</v>
          </cell>
          <cell r="AK134">
            <v>310</v>
          </cell>
          <cell r="AL134" t="str">
            <v>E</v>
          </cell>
          <cell r="AM134">
            <v>15</v>
          </cell>
          <cell r="AN134" t="str">
            <v>NA</v>
          </cell>
          <cell r="AO134">
            <v>0.0005</v>
          </cell>
          <cell r="AP134">
            <v>4.5</v>
          </cell>
          <cell r="AQ134">
            <v>0.0005</v>
          </cell>
          <cell r="AR134">
            <v>4.55</v>
          </cell>
          <cell r="AS134">
            <v>6800</v>
          </cell>
          <cell r="AT134" t="str">
            <v>NO</v>
          </cell>
          <cell r="AU134">
            <v>0.18</v>
          </cell>
          <cell r="AV134" t="str">
            <v>NA</v>
          </cell>
          <cell r="AW134" t="str">
            <v>NA</v>
          </cell>
          <cell r="AX134" t="str">
            <v>NO</v>
          </cell>
          <cell r="AY134">
            <v>310</v>
          </cell>
          <cell r="AZ134">
            <v>46.84</v>
          </cell>
          <cell r="BA134" t="str">
            <v>NA</v>
          </cell>
          <cell r="BB134" t="str">
            <v>YES </v>
          </cell>
        </row>
        <row r="135">
          <cell r="A135">
            <v>1024573</v>
          </cell>
          <cell r="B135" t="str">
            <v>HEPTACHLOR EPOXIDE</v>
          </cell>
          <cell r="C135">
            <v>0.2</v>
          </cell>
          <cell r="D135" t="str">
            <v>M</v>
          </cell>
          <cell r="E135">
            <v>0.2</v>
          </cell>
          <cell r="F135" t="str">
            <v>M</v>
          </cell>
          <cell r="G135">
            <v>20</v>
          </cell>
          <cell r="H135" t="str">
            <v>M</v>
          </cell>
          <cell r="I135">
            <v>20</v>
          </cell>
          <cell r="J135" t="str">
            <v>M</v>
          </cell>
          <cell r="K135">
            <v>200</v>
          </cell>
          <cell r="L135" t="str">
            <v>M</v>
          </cell>
          <cell r="M135">
            <v>200</v>
          </cell>
          <cell r="N135" t="str">
            <v>M</v>
          </cell>
          <cell r="O135">
            <v>2</v>
          </cell>
          <cell r="P135" t="str">
            <v>GC</v>
          </cell>
          <cell r="Q135">
            <v>8.7</v>
          </cell>
          <cell r="R135" t="str">
            <v>GC</v>
          </cell>
          <cell r="S135">
            <v>190000</v>
          </cell>
          <cell r="T135" t="str">
            <v>C</v>
          </cell>
          <cell r="U135">
            <v>0.02</v>
          </cell>
          <cell r="V135">
            <v>1</v>
          </cell>
          <cell r="W135" t="str">
            <v>E</v>
          </cell>
          <cell r="X135">
            <v>0.02</v>
          </cell>
          <cell r="Y135">
            <v>1</v>
          </cell>
          <cell r="Z135" t="str">
            <v>E</v>
          </cell>
          <cell r="AA135">
            <v>2</v>
          </cell>
          <cell r="AB135">
            <v>100</v>
          </cell>
          <cell r="AC135" t="str">
            <v>E</v>
          </cell>
          <cell r="AD135">
            <v>2</v>
          </cell>
          <cell r="AE135">
            <v>100</v>
          </cell>
          <cell r="AF135" t="str">
            <v>E</v>
          </cell>
          <cell r="AG135">
            <v>20</v>
          </cell>
          <cell r="AH135">
            <v>1000</v>
          </cell>
          <cell r="AI135" t="str">
            <v>E</v>
          </cell>
          <cell r="AJ135">
            <v>20</v>
          </cell>
          <cell r="AK135">
            <v>1000</v>
          </cell>
          <cell r="AL135" t="str">
            <v>E</v>
          </cell>
          <cell r="AM135">
            <v>10</v>
          </cell>
          <cell r="AN135" t="str">
            <v>NA</v>
          </cell>
          <cell r="AO135">
            <v>1.3E-05</v>
          </cell>
          <cell r="AP135">
            <v>9.1</v>
          </cell>
          <cell r="AQ135">
            <v>1.3E-05</v>
          </cell>
          <cell r="AR135">
            <v>9.1</v>
          </cell>
          <cell r="AS135">
            <v>21000</v>
          </cell>
          <cell r="AT135" t="str">
            <v>NO</v>
          </cell>
          <cell r="AU135">
            <v>0.275</v>
          </cell>
          <cell r="AV135" t="str">
            <v>NA</v>
          </cell>
          <cell r="AW135" t="str">
            <v>NA</v>
          </cell>
          <cell r="AX135" t="str">
            <v>NO</v>
          </cell>
          <cell r="AY135">
            <v>200</v>
          </cell>
          <cell r="AZ135">
            <v>0.23</v>
          </cell>
          <cell r="BA135" t="str">
            <v>NA</v>
          </cell>
          <cell r="BB135" t="str">
            <v>NO</v>
          </cell>
        </row>
        <row r="136">
          <cell r="A136">
            <v>118741</v>
          </cell>
          <cell r="B136" t="str">
            <v>HEXACHLOROBENZENE</v>
          </cell>
          <cell r="C136">
            <v>1</v>
          </cell>
          <cell r="D136" t="str">
            <v>M</v>
          </cell>
          <cell r="E136">
            <v>1</v>
          </cell>
          <cell r="F136" t="str">
            <v>M</v>
          </cell>
          <cell r="G136">
            <v>6.2</v>
          </cell>
          <cell r="H136" t="str">
            <v>S</v>
          </cell>
          <cell r="I136">
            <v>6.2</v>
          </cell>
          <cell r="J136" t="str">
            <v>S</v>
          </cell>
          <cell r="K136">
            <v>6.2</v>
          </cell>
          <cell r="L136" t="str">
            <v>S</v>
          </cell>
          <cell r="M136">
            <v>6.2</v>
          </cell>
          <cell r="N136" t="str">
            <v>S</v>
          </cell>
          <cell r="O136">
            <v>11</v>
          </cell>
          <cell r="P136" t="str">
            <v>GC</v>
          </cell>
          <cell r="Q136">
            <v>50</v>
          </cell>
          <cell r="R136" t="str">
            <v>GC</v>
          </cell>
          <cell r="S136">
            <v>190000</v>
          </cell>
          <cell r="T136" t="str">
            <v>C</v>
          </cell>
          <cell r="U136">
            <v>0.1</v>
          </cell>
          <cell r="V136">
            <v>0.96</v>
          </cell>
          <cell r="W136" t="str">
            <v>E</v>
          </cell>
          <cell r="X136">
            <v>0.1</v>
          </cell>
          <cell r="Y136">
            <v>0.96</v>
          </cell>
          <cell r="Z136" t="str">
            <v>E</v>
          </cell>
          <cell r="AA136">
            <v>0.62</v>
          </cell>
          <cell r="AB136">
            <v>6</v>
          </cell>
          <cell r="AC136" t="str">
            <v>E</v>
          </cell>
          <cell r="AD136">
            <v>0.62</v>
          </cell>
          <cell r="AE136">
            <v>6</v>
          </cell>
          <cell r="AF136" t="str">
            <v>E</v>
          </cell>
          <cell r="AG136">
            <v>0.62</v>
          </cell>
          <cell r="AH136">
            <v>6</v>
          </cell>
          <cell r="AI136" t="str">
            <v>E</v>
          </cell>
          <cell r="AJ136">
            <v>0.62</v>
          </cell>
          <cell r="AK136">
            <v>6</v>
          </cell>
          <cell r="AL136" t="str">
            <v>E</v>
          </cell>
          <cell r="AM136">
            <v>15</v>
          </cell>
          <cell r="AN136" t="str">
            <v>NA</v>
          </cell>
          <cell r="AO136">
            <v>0.0008</v>
          </cell>
          <cell r="AP136">
            <v>1.6</v>
          </cell>
          <cell r="AQ136">
            <v>0.0008</v>
          </cell>
          <cell r="AR136">
            <v>1.61</v>
          </cell>
          <cell r="AS136">
            <v>3800</v>
          </cell>
          <cell r="AT136" t="str">
            <v>NO</v>
          </cell>
          <cell r="AU136">
            <v>0.0062</v>
          </cell>
          <cell r="AV136" t="str">
            <v>NA</v>
          </cell>
          <cell r="AW136" t="str">
            <v>NA</v>
          </cell>
          <cell r="AX136" t="str">
            <v>NO</v>
          </cell>
          <cell r="AY136">
            <v>319.3</v>
          </cell>
          <cell r="AZ136">
            <v>0.06</v>
          </cell>
          <cell r="BA136" t="str">
            <v>NA</v>
          </cell>
          <cell r="BB136" t="str">
            <v>NO</v>
          </cell>
        </row>
        <row r="137">
          <cell r="A137">
            <v>87683</v>
          </cell>
          <cell r="B137" t="str">
            <v>HEXACHLOROBUTADIENE</v>
          </cell>
          <cell r="C137">
            <v>1</v>
          </cell>
          <cell r="D137" t="str">
            <v>H</v>
          </cell>
          <cell r="E137">
            <v>1</v>
          </cell>
          <cell r="F137" t="str">
            <v>H</v>
          </cell>
          <cell r="G137">
            <v>100</v>
          </cell>
          <cell r="H137" t="str">
            <v>H</v>
          </cell>
          <cell r="I137">
            <v>100</v>
          </cell>
          <cell r="J137" t="str">
            <v>H</v>
          </cell>
          <cell r="K137">
            <v>1000</v>
          </cell>
          <cell r="L137" t="str">
            <v>H</v>
          </cell>
          <cell r="M137">
            <v>1000</v>
          </cell>
          <cell r="N137" t="str">
            <v>H</v>
          </cell>
          <cell r="O137">
            <v>44</v>
          </cell>
          <cell r="P137" t="str">
            <v>GS</v>
          </cell>
          <cell r="Q137">
            <v>560</v>
          </cell>
          <cell r="R137" t="str">
            <v>GS</v>
          </cell>
          <cell r="S137">
            <v>10000</v>
          </cell>
          <cell r="T137" t="str">
            <v>C</v>
          </cell>
          <cell r="U137">
            <v>0.1</v>
          </cell>
          <cell r="V137">
            <v>1.2</v>
          </cell>
          <cell r="W137" t="str">
            <v>E</v>
          </cell>
          <cell r="X137">
            <v>0.1</v>
          </cell>
          <cell r="Y137">
            <v>1.2</v>
          </cell>
          <cell r="Z137" t="str">
            <v>E</v>
          </cell>
          <cell r="AA137">
            <v>10</v>
          </cell>
          <cell r="AB137">
            <v>120</v>
          </cell>
          <cell r="AC137" t="str">
            <v>E</v>
          </cell>
          <cell r="AD137">
            <v>10</v>
          </cell>
          <cell r="AE137">
            <v>120</v>
          </cell>
          <cell r="AF137" t="str">
            <v>E</v>
          </cell>
          <cell r="AG137">
            <v>100</v>
          </cell>
          <cell r="AH137">
            <v>1200</v>
          </cell>
          <cell r="AI137" t="str">
            <v>E</v>
          </cell>
          <cell r="AJ137">
            <v>100</v>
          </cell>
          <cell r="AK137">
            <v>1200</v>
          </cell>
          <cell r="AL137" t="str">
            <v>E</v>
          </cell>
          <cell r="AM137">
            <v>15</v>
          </cell>
          <cell r="AN137" t="str">
            <v>NA</v>
          </cell>
          <cell r="AO137">
            <v>0.0002</v>
          </cell>
          <cell r="AP137">
            <v>0.078</v>
          </cell>
          <cell r="AQ137">
            <v>0.0002</v>
          </cell>
          <cell r="AR137">
            <v>0.077</v>
          </cell>
          <cell r="AS137">
            <v>4700</v>
          </cell>
          <cell r="AT137" t="str">
            <v>NO</v>
          </cell>
          <cell r="AU137">
            <v>3.2</v>
          </cell>
          <cell r="AV137" t="str">
            <v>NA</v>
          </cell>
          <cell r="AW137" t="str">
            <v>NA</v>
          </cell>
          <cell r="AX137" t="str">
            <v>YES</v>
          </cell>
          <cell r="AY137">
            <v>215</v>
          </cell>
          <cell r="AZ137">
            <v>0.69</v>
          </cell>
          <cell r="BA137" t="str">
            <v>NA</v>
          </cell>
          <cell r="BB137" t="str">
            <v>NO</v>
          </cell>
        </row>
        <row r="138">
          <cell r="A138">
            <v>77474</v>
          </cell>
          <cell r="B138" t="str">
            <v>HEXACHLOROCYCLOPENTADIENE</v>
          </cell>
          <cell r="C138">
            <v>50</v>
          </cell>
          <cell r="D138" t="str">
            <v>M</v>
          </cell>
          <cell r="E138">
            <v>50</v>
          </cell>
          <cell r="F138" t="str">
            <v>M</v>
          </cell>
          <cell r="G138">
            <v>3400</v>
          </cell>
          <cell r="H138" t="str">
            <v>S</v>
          </cell>
          <cell r="I138">
            <v>3400</v>
          </cell>
          <cell r="J138" t="str">
            <v>S</v>
          </cell>
          <cell r="K138">
            <v>3400</v>
          </cell>
          <cell r="L138" t="str">
            <v>S</v>
          </cell>
          <cell r="M138">
            <v>3400</v>
          </cell>
          <cell r="N138" t="str">
            <v>S</v>
          </cell>
          <cell r="O138">
            <v>1500</v>
          </cell>
          <cell r="P138" t="str">
            <v>GS</v>
          </cell>
          <cell r="Q138">
            <v>10000</v>
          </cell>
          <cell r="R138" t="str">
            <v>C</v>
          </cell>
          <cell r="S138">
            <v>10000</v>
          </cell>
          <cell r="T138" t="str">
            <v>C</v>
          </cell>
          <cell r="U138">
            <v>5</v>
          </cell>
          <cell r="V138">
            <v>91</v>
          </cell>
          <cell r="W138" t="str">
            <v>E</v>
          </cell>
          <cell r="X138">
            <v>5</v>
          </cell>
          <cell r="Y138">
            <v>91</v>
          </cell>
          <cell r="Z138" t="str">
            <v>E</v>
          </cell>
          <cell r="AA138">
            <v>340</v>
          </cell>
          <cell r="AB138">
            <v>6200</v>
          </cell>
          <cell r="AC138" t="str">
            <v>E</v>
          </cell>
          <cell r="AD138">
            <v>340</v>
          </cell>
          <cell r="AE138">
            <v>6200</v>
          </cell>
          <cell r="AF138" t="str">
            <v>E</v>
          </cell>
          <cell r="AG138">
            <v>340</v>
          </cell>
          <cell r="AH138">
            <v>6200</v>
          </cell>
          <cell r="AI138" t="str">
            <v>E</v>
          </cell>
          <cell r="AJ138">
            <v>340</v>
          </cell>
          <cell r="AK138">
            <v>6200</v>
          </cell>
          <cell r="AL138" t="str">
            <v>E</v>
          </cell>
          <cell r="AM138">
            <v>15</v>
          </cell>
          <cell r="AN138" t="str">
            <v>NA</v>
          </cell>
          <cell r="AO138">
            <v>0.007</v>
          </cell>
          <cell r="AP138" t="str">
            <v>NA</v>
          </cell>
          <cell r="AQ138">
            <v>2E-05</v>
          </cell>
          <cell r="AR138" t="str">
            <v>NA</v>
          </cell>
          <cell r="AS138">
            <v>7200</v>
          </cell>
          <cell r="AT138" t="str">
            <v>NO</v>
          </cell>
          <cell r="AU138">
            <v>3.4</v>
          </cell>
          <cell r="AV138" t="str">
            <v>NA</v>
          </cell>
          <cell r="AW138" t="str">
            <v>NA</v>
          </cell>
          <cell r="AX138" t="str">
            <v>YES</v>
          </cell>
          <cell r="AY138">
            <v>239</v>
          </cell>
          <cell r="AZ138">
            <v>4.5</v>
          </cell>
          <cell r="BA138" t="str">
            <v>NA</v>
          </cell>
          <cell r="BB138" t="str">
            <v>NO</v>
          </cell>
        </row>
        <row r="139">
          <cell r="A139">
            <v>67721</v>
          </cell>
          <cell r="B139" t="str">
            <v>HEXACHLOROETHANE</v>
          </cell>
          <cell r="C139">
            <v>1</v>
          </cell>
          <cell r="D139" t="str">
            <v>H</v>
          </cell>
          <cell r="E139">
            <v>1</v>
          </cell>
          <cell r="F139" t="str">
            <v>H</v>
          </cell>
          <cell r="G139">
            <v>100</v>
          </cell>
          <cell r="H139" t="str">
            <v>H</v>
          </cell>
          <cell r="I139">
            <v>100</v>
          </cell>
          <cell r="J139" t="str">
            <v>H</v>
          </cell>
          <cell r="K139">
            <v>100</v>
          </cell>
          <cell r="L139" t="str">
            <v>H</v>
          </cell>
          <cell r="M139">
            <v>100</v>
          </cell>
          <cell r="N139" t="str">
            <v>H</v>
          </cell>
          <cell r="O139">
            <v>220</v>
          </cell>
          <cell r="P139" t="str">
            <v>GS</v>
          </cell>
          <cell r="Q139">
            <v>2800</v>
          </cell>
          <cell r="R139" t="str">
            <v>GS</v>
          </cell>
          <cell r="S139">
            <v>190000</v>
          </cell>
          <cell r="T139" t="str">
            <v>C</v>
          </cell>
          <cell r="U139">
            <v>0.1</v>
          </cell>
          <cell r="V139">
            <v>0.56</v>
          </cell>
          <cell r="W139" t="str">
            <v>E</v>
          </cell>
          <cell r="X139">
            <v>0.1</v>
          </cell>
          <cell r="Y139">
            <v>0.56</v>
          </cell>
          <cell r="Z139" t="str">
            <v>E</v>
          </cell>
          <cell r="AA139">
            <v>10</v>
          </cell>
          <cell r="AB139">
            <v>56</v>
          </cell>
          <cell r="AC139" t="str">
            <v>E</v>
          </cell>
          <cell r="AD139">
            <v>10</v>
          </cell>
          <cell r="AE139">
            <v>56</v>
          </cell>
          <cell r="AF139" t="str">
            <v>E</v>
          </cell>
          <cell r="AG139">
            <v>10</v>
          </cell>
          <cell r="AH139">
            <v>56</v>
          </cell>
          <cell r="AI139" t="str">
            <v>E</v>
          </cell>
          <cell r="AJ139">
            <v>10</v>
          </cell>
          <cell r="AK139">
            <v>56</v>
          </cell>
          <cell r="AL139" t="str">
            <v>E</v>
          </cell>
          <cell r="AM139">
            <v>15</v>
          </cell>
          <cell r="AN139" t="str">
            <v>NA</v>
          </cell>
          <cell r="AO139">
            <v>0.001</v>
          </cell>
          <cell r="AP139">
            <v>0.014</v>
          </cell>
          <cell r="AQ139">
            <v>0.001</v>
          </cell>
          <cell r="AR139">
            <v>0.014</v>
          </cell>
          <cell r="AS139">
            <v>2200</v>
          </cell>
          <cell r="AT139" t="str">
            <v>NO</v>
          </cell>
          <cell r="AU139">
            <v>50</v>
          </cell>
          <cell r="AV139" t="str">
            <v>NA</v>
          </cell>
          <cell r="AW139" t="str">
            <v>NA</v>
          </cell>
          <cell r="AX139" t="str">
            <v>NO</v>
          </cell>
          <cell r="AY139">
            <v>186.8</v>
          </cell>
          <cell r="AZ139">
            <v>0.69</v>
          </cell>
          <cell r="BA139" t="str">
            <v>NA</v>
          </cell>
          <cell r="BB139" t="str">
            <v>YES </v>
          </cell>
        </row>
        <row r="140">
          <cell r="A140">
            <v>110543</v>
          </cell>
          <cell r="B140" t="str">
            <v>HEXANE</v>
          </cell>
          <cell r="C140">
            <v>550</v>
          </cell>
          <cell r="D140" t="str">
            <v>NS</v>
          </cell>
          <cell r="E140">
            <v>1200</v>
          </cell>
          <cell r="F140" t="str">
            <v>NS</v>
          </cell>
          <cell r="G140">
            <v>9500</v>
          </cell>
          <cell r="H140" t="str">
            <v>S</v>
          </cell>
          <cell r="I140">
            <v>9500</v>
          </cell>
          <cell r="J140" t="str">
            <v>S</v>
          </cell>
          <cell r="K140">
            <v>550</v>
          </cell>
          <cell r="L140" t="str">
            <v>NS</v>
          </cell>
          <cell r="M140">
            <v>1200</v>
          </cell>
          <cell r="N140" t="str">
            <v>NS</v>
          </cell>
          <cell r="O140">
            <v>3800</v>
          </cell>
          <cell r="P140" t="str">
            <v>NS</v>
          </cell>
          <cell r="Q140">
            <v>10000</v>
          </cell>
          <cell r="R140" t="str">
            <v>C</v>
          </cell>
          <cell r="S140">
            <v>10000</v>
          </cell>
          <cell r="T140" t="str">
            <v>C</v>
          </cell>
          <cell r="U140">
            <v>55</v>
          </cell>
          <cell r="V140">
            <v>510</v>
          </cell>
          <cell r="W140" t="str">
            <v>E</v>
          </cell>
          <cell r="X140">
            <v>120</v>
          </cell>
          <cell r="Y140">
            <v>1100</v>
          </cell>
          <cell r="Z140" t="str">
            <v>E</v>
          </cell>
          <cell r="AA140">
            <v>950</v>
          </cell>
          <cell r="AB140">
            <v>8700</v>
          </cell>
          <cell r="AC140" t="str">
            <v>E</v>
          </cell>
          <cell r="AD140">
            <v>950</v>
          </cell>
          <cell r="AE140">
            <v>8700</v>
          </cell>
          <cell r="AF140" t="str">
            <v>E</v>
          </cell>
          <cell r="AG140">
            <v>55</v>
          </cell>
          <cell r="AH140">
            <v>510</v>
          </cell>
          <cell r="AI140" t="str">
            <v>E</v>
          </cell>
          <cell r="AJ140">
            <v>120</v>
          </cell>
          <cell r="AK140">
            <v>1100</v>
          </cell>
          <cell r="AL140" t="str">
            <v>E</v>
          </cell>
          <cell r="AM140">
            <v>15</v>
          </cell>
          <cell r="AN140" t="str">
            <v>NA</v>
          </cell>
          <cell r="AO140">
            <v>0.06</v>
          </cell>
          <cell r="AP140" t="str">
            <v>NA</v>
          </cell>
          <cell r="AQ140">
            <v>0.0571</v>
          </cell>
          <cell r="AR140" t="str">
            <v>NA</v>
          </cell>
          <cell r="AS140">
            <v>3600</v>
          </cell>
          <cell r="AT140" t="str">
            <v>YES</v>
          </cell>
          <cell r="AU140">
            <v>9.47</v>
          </cell>
          <cell r="AV140">
            <v>13100</v>
          </cell>
          <cell r="AW140">
            <v>15000</v>
          </cell>
          <cell r="AX140" t="str">
            <v>YES</v>
          </cell>
          <cell r="AY140">
            <v>69</v>
          </cell>
          <cell r="AZ140" t="str">
            <v>NA</v>
          </cell>
          <cell r="BA140" t="str">
            <v>NA</v>
          </cell>
          <cell r="BB140" t="str">
            <v>NO</v>
          </cell>
        </row>
        <row r="141">
          <cell r="A141">
            <v>193395</v>
          </cell>
          <cell r="B141" t="str">
            <v>INDENO[1,2,3-CD]PYRENE</v>
          </cell>
          <cell r="C141">
            <v>0.9</v>
          </cell>
          <cell r="D141" t="str">
            <v>GC</v>
          </cell>
          <cell r="E141">
            <v>3.6</v>
          </cell>
          <cell r="F141" t="str">
            <v>GC</v>
          </cell>
          <cell r="G141">
            <v>62</v>
          </cell>
          <cell r="H141" t="str">
            <v>S</v>
          </cell>
          <cell r="I141">
            <v>62</v>
          </cell>
          <cell r="J141" t="str">
            <v>S</v>
          </cell>
          <cell r="K141">
            <v>62</v>
          </cell>
          <cell r="L141" t="str">
            <v>S</v>
          </cell>
          <cell r="M141">
            <v>62</v>
          </cell>
          <cell r="N141" t="str">
            <v>S</v>
          </cell>
          <cell r="O141">
            <v>25</v>
          </cell>
          <cell r="P141" t="str">
            <v>GC</v>
          </cell>
          <cell r="Q141">
            <v>110</v>
          </cell>
          <cell r="R141" t="str">
            <v>GC</v>
          </cell>
          <cell r="S141">
            <v>190000</v>
          </cell>
          <cell r="T141" t="str">
            <v>C</v>
          </cell>
          <cell r="U141">
            <v>0.09</v>
          </cell>
          <cell r="V141">
            <v>7000</v>
          </cell>
          <cell r="W141" t="str">
            <v>E</v>
          </cell>
          <cell r="X141">
            <v>0.36</v>
          </cell>
          <cell r="Y141">
            <v>28000</v>
          </cell>
          <cell r="Z141" t="str">
            <v>E</v>
          </cell>
          <cell r="AA141">
            <v>6.2</v>
          </cell>
          <cell r="AB141">
            <v>190000</v>
          </cell>
          <cell r="AC141" t="str">
            <v>C</v>
          </cell>
          <cell r="AD141">
            <v>6.2</v>
          </cell>
          <cell r="AE141">
            <v>190000</v>
          </cell>
          <cell r="AF141" t="str">
            <v>C</v>
          </cell>
          <cell r="AG141">
            <v>6</v>
          </cell>
          <cell r="AH141">
            <v>190000</v>
          </cell>
          <cell r="AI141" t="str">
            <v>C</v>
          </cell>
          <cell r="AJ141">
            <v>6</v>
          </cell>
          <cell r="AK141">
            <v>190000</v>
          </cell>
          <cell r="AL141" t="str">
            <v>C</v>
          </cell>
          <cell r="AM141">
            <v>5</v>
          </cell>
          <cell r="AN141" t="str">
            <v>NA</v>
          </cell>
          <cell r="AO141" t="str">
            <v>NA</v>
          </cell>
          <cell r="AP141">
            <v>0.73</v>
          </cell>
          <cell r="AQ141" t="str">
            <v>NA</v>
          </cell>
          <cell r="AR141">
            <v>0.385</v>
          </cell>
          <cell r="AS141">
            <v>31000000</v>
          </cell>
          <cell r="AT141" t="str">
            <v>NO</v>
          </cell>
          <cell r="AU141">
            <v>0.062</v>
          </cell>
          <cell r="AV141" t="str">
            <v>NA</v>
          </cell>
          <cell r="AW141" t="str">
            <v>NA</v>
          </cell>
          <cell r="AX141" t="str">
            <v>NO</v>
          </cell>
          <cell r="AY141">
            <v>536</v>
          </cell>
          <cell r="AZ141">
            <v>0.17</v>
          </cell>
          <cell r="BA141" t="str">
            <v>NA</v>
          </cell>
          <cell r="BB141" t="str">
            <v>YES (PAH)</v>
          </cell>
        </row>
        <row r="142">
          <cell r="A142">
            <v>78831</v>
          </cell>
          <cell r="B142" t="str">
            <v>ISOBUTYL ALCOHOL</v>
          </cell>
          <cell r="C142">
            <v>2900</v>
          </cell>
          <cell r="D142" t="str">
            <v>NS</v>
          </cell>
          <cell r="E142">
            <v>6100</v>
          </cell>
          <cell r="F142" t="str">
            <v>NS</v>
          </cell>
          <cell r="G142">
            <v>290000</v>
          </cell>
          <cell r="H142" t="str">
            <v>NS</v>
          </cell>
          <cell r="I142">
            <v>610000</v>
          </cell>
          <cell r="J142" t="str">
            <v>NS</v>
          </cell>
          <cell r="K142">
            <v>290000</v>
          </cell>
          <cell r="L142" t="str">
            <v>NS</v>
          </cell>
          <cell r="M142">
            <v>610000</v>
          </cell>
          <cell r="N142" t="str">
            <v>NS</v>
          </cell>
          <cell r="O142">
            <v>10000</v>
          </cell>
          <cell r="P142" t="str">
            <v>C</v>
          </cell>
          <cell r="Q142">
            <v>10000</v>
          </cell>
          <cell r="R142" t="str">
            <v>C</v>
          </cell>
          <cell r="S142">
            <v>10000</v>
          </cell>
          <cell r="T142" t="str">
            <v>C</v>
          </cell>
          <cell r="U142">
            <v>290</v>
          </cell>
          <cell r="V142">
            <v>76</v>
          </cell>
          <cell r="W142" t="str">
            <v>E</v>
          </cell>
          <cell r="X142">
            <v>610</v>
          </cell>
          <cell r="Y142">
            <v>160</v>
          </cell>
          <cell r="Z142" t="str">
            <v>E</v>
          </cell>
          <cell r="AA142">
            <v>10000</v>
          </cell>
          <cell r="AB142">
            <v>7600</v>
          </cell>
          <cell r="AC142" t="str">
            <v>E</v>
          </cell>
          <cell r="AD142">
            <v>10000</v>
          </cell>
          <cell r="AE142">
            <v>10000</v>
          </cell>
          <cell r="AF142" t="str">
            <v>C</v>
          </cell>
          <cell r="AG142">
            <v>10000</v>
          </cell>
          <cell r="AH142">
            <v>7600</v>
          </cell>
          <cell r="AI142" t="str">
            <v>E</v>
          </cell>
          <cell r="AJ142">
            <v>10000</v>
          </cell>
          <cell r="AK142">
            <v>10000</v>
          </cell>
          <cell r="AL142" t="str">
            <v>C</v>
          </cell>
          <cell r="AM142" t="str">
            <v>NA</v>
          </cell>
          <cell r="AN142" t="str">
            <v>NA</v>
          </cell>
          <cell r="AO142">
            <v>0.3</v>
          </cell>
          <cell r="AP142" t="str">
            <v>NA</v>
          </cell>
          <cell r="AQ142">
            <v>0.3</v>
          </cell>
          <cell r="AR142" t="str">
            <v>NA</v>
          </cell>
          <cell r="AS142">
            <v>60</v>
          </cell>
          <cell r="AT142" t="str">
            <v>YES</v>
          </cell>
          <cell r="AU142">
            <v>95000</v>
          </cell>
          <cell r="AV142">
            <v>13000</v>
          </cell>
          <cell r="AW142">
            <v>14900</v>
          </cell>
          <cell r="AX142" t="str">
            <v>YES</v>
          </cell>
          <cell r="AY142">
            <v>108.1</v>
          </cell>
          <cell r="AZ142">
            <v>17.57</v>
          </cell>
          <cell r="BA142" t="str">
            <v>NA</v>
          </cell>
          <cell r="BB142" t="str">
            <v>NO</v>
          </cell>
        </row>
        <row r="143">
          <cell r="A143">
            <v>78591</v>
          </cell>
          <cell r="B143" t="str">
            <v>ISOPHORONE</v>
          </cell>
          <cell r="C143">
            <v>100</v>
          </cell>
          <cell r="D143" t="str">
            <v>H</v>
          </cell>
          <cell r="E143">
            <v>100</v>
          </cell>
          <cell r="F143" t="str">
            <v>H</v>
          </cell>
          <cell r="G143">
            <v>10000</v>
          </cell>
          <cell r="H143" t="str">
            <v>H</v>
          </cell>
          <cell r="I143">
            <v>10000</v>
          </cell>
          <cell r="J143" t="str">
            <v>H</v>
          </cell>
          <cell r="K143">
            <v>100000</v>
          </cell>
          <cell r="L143" t="str">
            <v>H</v>
          </cell>
          <cell r="M143">
            <v>100000</v>
          </cell>
          <cell r="N143" t="str">
            <v>H</v>
          </cell>
          <cell r="O143">
            <v>10000</v>
          </cell>
          <cell r="P143" t="str">
            <v>C</v>
          </cell>
          <cell r="Q143">
            <v>10000</v>
          </cell>
          <cell r="R143" t="str">
            <v>C</v>
          </cell>
          <cell r="S143">
            <v>10000</v>
          </cell>
          <cell r="T143" t="str">
            <v>C</v>
          </cell>
          <cell r="U143">
            <v>10</v>
          </cell>
          <cell r="V143">
            <v>1.9</v>
          </cell>
          <cell r="W143" t="str">
            <v>E</v>
          </cell>
          <cell r="X143">
            <v>10</v>
          </cell>
          <cell r="Y143">
            <v>1.9</v>
          </cell>
          <cell r="Z143" t="str">
            <v>E</v>
          </cell>
          <cell r="AA143">
            <v>1000</v>
          </cell>
          <cell r="AB143">
            <v>190</v>
          </cell>
          <cell r="AC143" t="str">
            <v>E</v>
          </cell>
          <cell r="AD143">
            <v>1000</v>
          </cell>
          <cell r="AE143">
            <v>190</v>
          </cell>
          <cell r="AF143" t="str">
            <v>E</v>
          </cell>
          <cell r="AG143">
            <v>10000</v>
          </cell>
          <cell r="AH143">
            <v>1900</v>
          </cell>
          <cell r="AI143" t="str">
            <v>E</v>
          </cell>
          <cell r="AJ143">
            <v>10000</v>
          </cell>
          <cell r="AK143">
            <v>1900</v>
          </cell>
          <cell r="AL143" t="str">
            <v>E</v>
          </cell>
          <cell r="AM143" t="str">
            <v>NA</v>
          </cell>
          <cell r="AN143" t="str">
            <v>NA</v>
          </cell>
          <cell r="AO143">
            <v>0.2</v>
          </cell>
          <cell r="AP143">
            <v>0.00095</v>
          </cell>
          <cell r="AQ143">
            <v>0.2</v>
          </cell>
          <cell r="AR143">
            <v>0.00095</v>
          </cell>
          <cell r="AS143">
            <v>31</v>
          </cell>
          <cell r="AT143" t="str">
            <v>NO</v>
          </cell>
          <cell r="AU143">
            <v>12000</v>
          </cell>
          <cell r="AV143" t="str">
            <v>NA</v>
          </cell>
          <cell r="AW143" t="str">
            <v>NA</v>
          </cell>
          <cell r="AX143" t="str">
            <v>YES</v>
          </cell>
          <cell r="AY143">
            <v>215.2</v>
          </cell>
          <cell r="AZ143">
            <v>4.5</v>
          </cell>
          <cell r="BA143" t="str">
            <v>NA</v>
          </cell>
          <cell r="BB143" t="str">
            <v>NO</v>
          </cell>
        </row>
        <row r="144">
          <cell r="A144">
            <v>143500</v>
          </cell>
          <cell r="B144" t="str">
            <v>KEPONE</v>
          </cell>
          <cell r="C144">
            <v>0.041</v>
          </cell>
          <cell r="D144" t="str">
            <v>GC</v>
          </cell>
          <cell r="E144">
            <v>0.16</v>
          </cell>
          <cell r="F144" t="str">
            <v>GC</v>
          </cell>
          <cell r="G144">
            <v>4.1</v>
          </cell>
          <cell r="H144" t="str">
            <v>GC</v>
          </cell>
          <cell r="I144">
            <v>16</v>
          </cell>
          <cell r="J144" t="str">
            <v>GC</v>
          </cell>
          <cell r="K144">
            <v>41</v>
          </cell>
          <cell r="L144" t="str">
            <v>GC</v>
          </cell>
          <cell r="M144">
            <v>160</v>
          </cell>
          <cell r="N144" t="str">
            <v>GC</v>
          </cell>
          <cell r="O144">
            <v>1.1</v>
          </cell>
          <cell r="P144" t="str">
            <v>GC</v>
          </cell>
          <cell r="Q144">
            <v>5</v>
          </cell>
          <cell r="R144" t="str">
            <v>GC</v>
          </cell>
          <cell r="S144">
            <v>190000</v>
          </cell>
          <cell r="T144" t="str">
            <v>C</v>
          </cell>
          <cell r="U144">
            <v>0.0041</v>
          </cell>
          <cell r="V144">
            <v>0.56</v>
          </cell>
          <cell r="W144" t="str">
            <v>E</v>
          </cell>
          <cell r="X144">
            <v>0.016</v>
          </cell>
          <cell r="Y144">
            <v>2.2</v>
          </cell>
          <cell r="Z144" t="str">
            <v>E</v>
          </cell>
          <cell r="AA144">
            <v>0.41</v>
          </cell>
          <cell r="AB144">
            <v>56</v>
          </cell>
          <cell r="AC144" t="str">
            <v>E</v>
          </cell>
          <cell r="AD144">
            <v>1.6</v>
          </cell>
          <cell r="AE144">
            <v>220</v>
          </cell>
          <cell r="AF144" t="str">
            <v>E</v>
          </cell>
          <cell r="AG144">
            <v>4.1</v>
          </cell>
          <cell r="AH144">
            <v>560</v>
          </cell>
          <cell r="AI144" t="str">
            <v>E</v>
          </cell>
          <cell r="AJ144">
            <v>16</v>
          </cell>
          <cell r="AK144">
            <v>2200</v>
          </cell>
          <cell r="AL144" t="str">
            <v>E</v>
          </cell>
          <cell r="AM144">
            <v>10</v>
          </cell>
          <cell r="AN144" t="str">
            <v>NA</v>
          </cell>
          <cell r="AO144" t="str">
            <v>NA</v>
          </cell>
          <cell r="AP144">
            <v>16</v>
          </cell>
          <cell r="AQ144" t="str">
            <v>NA</v>
          </cell>
          <cell r="AR144">
            <v>16.1</v>
          </cell>
          <cell r="AS144">
            <v>55000</v>
          </cell>
          <cell r="AT144" t="str">
            <v>NO</v>
          </cell>
          <cell r="AU144">
            <v>7.6</v>
          </cell>
          <cell r="AV144" t="str">
            <v>NA</v>
          </cell>
          <cell r="AW144" t="str">
            <v>NA</v>
          </cell>
          <cell r="AX144" t="str">
            <v>NO</v>
          </cell>
          <cell r="AY144">
            <v>350</v>
          </cell>
          <cell r="AZ144">
            <v>0.17</v>
          </cell>
          <cell r="BA144" t="str">
            <v>NA</v>
          </cell>
          <cell r="BB144" t="str">
            <v>YES </v>
          </cell>
        </row>
        <row r="145">
          <cell r="A145">
            <v>121755</v>
          </cell>
          <cell r="B145" t="str">
            <v>MALATHION</v>
          </cell>
          <cell r="C145">
            <v>200</v>
          </cell>
          <cell r="D145" t="str">
            <v>H</v>
          </cell>
          <cell r="E145">
            <v>200</v>
          </cell>
          <cell r="F145" t="str">
            <v>H</v>
          </cell>
          <cell r="G145">
            <v>20000</v>
          </cell>
          <cell r="H145" t="str">
            <v>H</v>
          </cell>
          <cell r="I145">
            <v>20000</v>
          </cell>
          <cell r="J145" t="str">
            <v>H</v>
          </cell>
          <cell r="K145">
            <v>20000</v>
          </cell>
          <cell r="L145" t="str">
            <v>H</v>
          </cell>
          <cell r="M145">
            <v>20000</v>
          </cell>
          <cell r="N145" t="str">
            <v>H</v>
          </cell>
          <cell r="O145">
            <v>1300</v>
          </cell>
          <cell r="P145" t="str">
            <v>NC</v>
          </cell>
          <cell r="Q145">
            <v>4000</v>
          </cell>
          <cell r="R145" t="str">
            <v>NS</v>
          </cell>
          <cell r="S145">
            <v>4600</v>
          </cell>
          <cell r="T145" t="str">
            <v>NS</v>
          </cell>
          <cell r="U145">
            <v>20</v>
          </cell>
          <cell r="V145">
            <v>67</v>
          </cell>
          <cell r="W145" t="str">
            <v>E</v>
          </cell>
          <cell r="X145">
            <v>20</v>
          </cell>
          <cell r="Y145">
            <v>67</v>
          </cell>
          <cell r="Z145" t="str">
            <v>E</v>
          </cell>
          <cell r="AA145">
            <v>2000</v>
          </cell>
          <cell r="AB145">
            <v>6700</v>
          </cell>
          <cell r="AC145" t="str">
            <v>E</v>
          </cell>
          <cell r="AD145">
            <v>2000</v>
          </cell>
          <cell r="AE145">
            <v>6700</v>
          </cell>
          <cell r="AF145" t="str">
            <v>E</v>
          </cell>
          <cell r="AG145">
            <v>2000</v>
          </cell>
          <cell r="AH145">
            <v>6700</v>
          </cell>
          <cell r="AI145" t="str">
            <v>E</v>
          </cell>
          <cell r="AJ145">
            <v>2000</v>
          </cell>
          <cell r="AK145">
            <v>6700</v>
          </cell>
          <cell r="AL145" t="str">
            <v>E</v>
          </cell>
          <cell r="AM145">
            <v>20</v>
          </cell>
          <cell r="AN145" t="str">
            <v>NA</v>
          </cell>
          <cell r="AO145">
            <v>0.02</v>
          </cell>
          <cell r="AP145">
            <v>0.00095</v>
          </cell>
          <cell r="AQ145">
            <v>0.02</v>
          </cell>
          <cell r="AR145">
            <v>0.00095</v>
          </cell>
          <cell r="AS145">
            <v>1300</v>
          </cell>
          <cell r="AT145" t="str">
            <v>YES</v>
          </cell>
          <cell r="AU145">
            <v>145</v>
          </cell>
          <cell r="AV145">
            <v>14000</v>
          </cell>
          <cell r="AW145">
            <v>16300</v>
          </cell>
          <cell r="AX145" t="str">
            <v>YES</v>
          </cell>
          <cell r="AY145">
            <v>156.5</v>
          </cell>
          <cell r="AZ145">
            <v>2.46</v>
          </cell>
          <cell r="BA145" t="str">
            <v>NA</v>
          </cell>
          <cell r="BB145" t="str">
            <v>YES </v>
          </cell>
        </row>
        <row r="146">
          <cell r="A146">
            <v>123331</v>
          </cell>
          <cell r="B146" t="str">
            <v>MALEIC HYDRAZIDE</v>
          </cell>
          <cell r="C146">
            <v>4000</v>
          </cell>
          <cell r="D146" t="str">
            <v>H</v>
          </cell>
          <cell r="E146">
            <v>4000</v>
          </cell>
          <cell r="F146" t="str">
            <v>H</v>
          </cell>
          <cell r="G146">
            <v>400000</v>
          </cell>
          <cell r="H146" t="str">
            <v>H</v>
          </cell>
          <cell r="I146">
            <v>400000</v>
          </cell>
          <cell r="J146" t="str">
            <v>H</v>
          </cell>
          <cell r="K146">
            <v>4000</v>
          </cell>
          <cell r="L146" t="str">
            <v>H</v>
          </cell>
          <cell r="M146">
            <v>4000</v>
          </cell>
          <cell r="N146" t="str">
            <v>H</v>
          </cell>
          <cell r="O146">
            <v>110000</v>
          </cell>
          <cell r="P146" t="str">
            <v>GS</v>
          </cell>
          <cell r="Q146">
            <v>190000</v>
          </cell>
          <cell r="R146" t="str">
            <v>C</v>
          </cell>
          <cell r="S146">
            <v>190000</v>
          </cell>
          <cell r="T146" t="str">
            <v>C</v>
          </cell>
          <cell r="U146">
            <v>400</v>
          </cell>
          <cell r="V146">
            <v>47</v>
          </cell>
          <cell r="W146" t="str">
            <v>E</v>
          </cell>
          <cell r="X146">
            <v>400</v>
          </cell>
          <cell r="Y146">
            <v>47</v>
          </cell>
          <cell r="Z146" t="str">
            <v>E</v>
          </cell>
          <cell r="AA146">
            <v>40000</v>
          </cell>
          <cell r="AB146">
            <v>4700</v>
          </cell>
          <cell r="AC146" t="str">
            <v>E</v>
          </cell>
          <cell r="AD146">
            <v>40000</v>
          </cell>
          <cell r="AE146">
            <v>4700</v>
          </cell>
          <cell r="AF146" t="str">
            <v>E</v>
          </cell>
          <cell r="AG146">
            <v>400</v>
          </cell>
          <cell r="AH146">
            <v>47</v>
          </cell>
          <cell r="AI146" t="str">
            <v>E</v>
          </cell>
          <cell r="AJ146">
            <v>400</v>
          </cell>
          <cell r="AK146">
            <v>47</v>
          </cell>
          <cell r="AL146" t="str">
            <v>E</v>
          </cell>
          <cell r="AM146" t="str">
            <v>NA</v>
          </cell>
          <cell r="AN146" t="str">
            <v>NA</v>
          </cell>
          <cell r="AO146">
            <v>0.5</v>
          </cell>
          <cell r="AP146" t="str">
            <v>NA</v>
          </cell>
          <cell r="AQ146">
            <v>0.5</v>
          </cell>
          <cell r="AR146" t="str">
            <v>NA</v>
          </cell>
          <cell r="AS146">
            <v>2.8</v>
          </cell>
          <cell r="AT146" t="str">
            <v>NO</v>
          </cell>
          <cell r="AU146">
            <v>6000</v>
          </cell>
          <cell r="AV146" t="str">
            <v>NA</v>
          </cell>
          <cell r="AW146" t="str">
            <v>NA</v>
          </cell>
          <cell r="AX146" t="str">
            <v>NO</v>
          </cell>
          <cell r="AY146">
            <v>260</v>
          </cell>
          <cell r="AZ146" t="str">
            <v>NA</v>
          </cell>
          <cell r="BA146" t="str">
            <v>NA</v>
          </cell>
          <cell r="BB146" t="str">
            <v>NO</v>
          </cell>
        </row>
        <row r="147">
          <cell r="A147">
            <v>126987</v>
          </cell>
          <cell r="B147" t="str">
            <v>METHACRYLONITRILE</v>
          </cell>
          <cell r="C147">
            <v>1.9</v>
          </cell>
          <cell r="D147" t="str">
            <v>NS</v>
          </cell>
          <cell r="E147">
            <v>4.1</v>
          </cell>
          <cell r="F147" t="str">
            <v>NS</v>
          </cell>
          <cell r="G147">
            <v>190</v>
          </cell>
          <cell r="H147" t="str">
            <v>NS</v>
          </cell>
          <cell r="I147">
            <v>410</v>
          </cell>
          <cell r="J147" t="str">
            <v>NS</v>
          </cell>
          <cell r="K147">
            <v>1.9</v>
          </cell>
          <cell r="L147" t="str">
            <v>NS</v>
          </cell>
          <cell r="M147">
            <v>4.1</v>
          </cell>
          <cell r="N147" t="str">
            <v>NS</v>
          </cell>
          <cell r="O147">
            <v>13</v>
          </cell>
          <cell r="P147" t="str">
            <v>NS</v>
          </cell>
          <cell r="Q147">
            <v>37</v>
          </cell>
          <cell r="R147" t="str">
            <v>NS</v>
          </cell>
          <cell r="S147">
            <v>43</v>
          </cell>
          <cell r="T147" t="str">
            <v>NS</v>
          </cell>
          <cell r="U147">
            <v>0.19</v>
          </cell>
          <cell r="V147">
            <v>0.031</v>
          </cell>
          <cell r="W147" t="str">
            <v>E</v>
          </cell>
          <cell r="X147">
            <v>0.41</v>
          </cell>
          <cell r="Y147">
            <v>0.067</v>
          </cell>
          <cell r="Z147" t="str">
            <v>E</v>
          </cell>
          <cell r="AA147">
            <v>19</v>
          </cell>
          <cell r="AB147">
            <v>3.1</v>
          </cell>
          <cell r="AC147" t="str">
            <v>E</v>
          </cell>
          <cell r="AD147">
            <v>41</v>
          </cell>
          <cell r="AE147">
            <v>6.7</v>
          </cell>
          <cell r="AF147" t="str">
            <v>E</v>
          </cell>
          <cell r="AG147">
            <v>0.19</v>
          </cell>
          <cell r="AH147">
            <v>0.031</v>
          </cell>
          <cell r="AI147" t="str">
            <v>E</v>
          </cell>
          <cell r="AJ147">
            <v>0.41</v>
          </cell>
          <cell r="AK147">
            <v>0.067</v>
          </cell>
          <cell r="AL147" t="str">
            <v>E</v>
          </cell>
          <cell r="AM147" t="str">
            <v>NA</v>
          </cell>
          <cell r="AN147" t="str">
            <v>NA</v>
          </cell>
          <cell r="AO147">
            <v>0.0001</v>
          </cell>
          <cell r="AP147" t="str">
            <v>NA</v>
          </cell>
          <cell r="AQ147">
            <v>0.0002</v>
          </cell>
          <cell r="AR147" t="str">
            <v>NA</v>
          </cell>
          <cell r="AS147">
            <v>21</v>
          </cell>
          <cell r="AT147" t="str">
            <v>YES</v>
          </cell>
          <cell r="AU147">
            <v>25000</v>
          </cell>
          <cell r="AV147">
            <v>13100</v>
          </cell>
          <cell r="AW147">
            <v>15100</v>
          </cell>
          <cell r="AX147" t="str">
            <v>YES</v>
          </cell>
          <cell r="AY147">
            <v>90.3</v>
          </cell>
          <cell r="AZ147" t="str">
            <v>NA</v>
          </cell>
          <cell r="BA147" t="str">
            <v>NA</v>
          </cell>
          <cell r="BB147" t="str">
            <v>NO</v>
          </cell>
        </row>
        <row r="148">
          <cell r="A148">
            <v>67561</v>
          </cell>
          <cell r="B148" t="str">
            <v>METHANOL</v>
          </cell>
          <cell r="C148">
            <v>4900</v>
          </cell>
          <cell r="D148" t="str">
            <v>NS</v>
          </cell>
          <cell r="E148">
            <v>10000</v>
          </cell>
          <cell r="F148" t="str">
            <v>NS</v>
          </cell>
          <cell r="G148">
            <v>490000</v>
          </cell>
          <cell r="H148" t="str">
            <v>NS</v>
          </cell>
          <cell r="I148">
            <v>1000000</v>
          </cell>
          <cell r="J148" t="str">
            <v>NS</v>
          </cell>
          <cell r="K148">
            <v>490000</v>
          </cell>
          <cell r="L148" t="str">
            <v>NS</v>
          </cell>
          <cell r="M148">
            <v>1000000</v>
          </cell>
          <cell r="N148" t="str">
            <v>NS</v>
          </cell>
          <cell r="O148">
            <v>10000</v>
          </cell>
          <cell r="P148" t="str">
            <v>C</v>
          </cell>
          <cell r="Q148">
            <v>10000</v>
          </cell>
          <cell r="R148" t="str">
            <v>C</v>
          </cell>
          <cell r="S148">
            <v>10000</v>
          </cell>
          <cell r="T148" t="str">
            <v>C</v>
          </cell>
          <cell r="U148">
            <v>490</v>
          </cell>
          <cell r="V148">
            <v>58</v>
          </cell>
          <cell r="W148" t="str">
            <v>E</v>
          </cell>
          <cell r="X148">
            <v>1000</v>
          </cell>
          <cell r="Y148">
            <v>120</v>
          </cell>
          <cell r="Z148" t="str">
            <v>E</v>
          </cell>
          <cell r="AA148">
            <v>10000</v>
          </cell>
          <cell r="AB148">
            <v>5800</v>
          </cell>
          <cell r="AC148" t="str">
            <v>E</v>
          </cell>
          <cell r="AD148">
            <v>10000</v>
          </cell>
          <cell r="AE148">
            <v>10000</v>
          </cell>
          <cell r="AF148" t="str">
            <v>C</v>
          </cell>
          <cell r="AG148">
            <v>10000</v>
          </cell>
          <cell r="AH148">
            <v>5800</v>
          </cell>
          <cell r="AI148" t="str">
            <v>E</v>
          </cell>
          <cell r="AJ148">
            <v>10000</v>
          </cell>
          <cell r="AK148">
            <v>10000</v>
          </cell>
          <cell r="AL148" t="str">
            <v>C</v>
          </cell>
          <cell r="AM148" t="str">
            <v>NA</v>
          </cell>
          <cell r="AN148" t="str">
            <v>NA</v>
          </cell>
          <cell r="AO148">
            <v>0.5</v>
          </cell>
          <cell r="AP148" t="str">
            <v>NA</v>
          </cell>
          <cell r="AQ148">
            <v>0.5</v>
          </cell>
          <cell r="AR148" t="str">
            <v>NA</v>
          </cell>
          <cell r="AS148">
            <v>2.8</v>
          </cell>
          <cell r="AT148" t="str">
            <v>YES</v>
          </cell>
          <cell r="AU148">
            <v>1000000</v>
          </cell>
          <cell r="AV148">
            <v>13100</v>
          </cell>
          <cell r="AW148">
            <v>15100</v>
          </cell>
          <cell r="AX148" t="str">
            <v>YES</v>
          </cell>
          <cell r="AY148">
            <v>64.55</v>
          </cell>
          <cell r="AZ148">
            <v>36.14</v>
          </cell>
          <cell r="BA148" t="str">
            <v>NA</v>
          </cell>
          <cell r="BB148" t="str">
            <v>NO</v>
          </cell>
        </row>
        <row r="149">
          <cell r="A149">
            <v>16752775</v>
          </cell>
          <cell r="B149" t="str">
            <v>METHOMYL</v>
          </cell>
          <cell r="C149">
            <v>200</v>
          </cell>
          <cell r="D149" t="str">
            <v>H</v>
          </cell>
          <cell r="E149">
            <v>200</v>
          </cell>
          <cell r="F149" t="str">
            <v>H</v>
          </cell>
          <cell r="G149">
            <v>20000</v>
          </cell>
          <cell r="H149" t="str">
            <v>H</v>
          </cell>
          <cell r="I149">
            <v>20000</v>
          </cell>
          <cell r="J149" t="str">
            <v>H</v>
          </cell>
          <cell r="K149">
            <v>200</v>
          </cell>
          <cell r="L149" t="str">
            <v>H</v>
          </cell>
          <cell r="M149">
            <v>200</v>
          </cell>
          <cell r="N149" t="str">
            <v>H</v>
          </cell>
          <cell r="O149">
            <v>5500</v>
          </cell>
          <cell r="P149" t="str">
            <v>GS</v>
          </cell>
          <cell r="Q149">
            <v>70000</v>
          </cell>
          <cell r="R149" t="str">
            <v>GS</v>
          </cell>
          <cell r="S149">
            <v>190000</v>
          </cell>
          <cell r="T149" t="str">
            <v>C</v>
          </cell>
          <cell r="U149">
            <v>20</v>
          </cell>
          <cell r="V149">
            <v>3.2</v>
          </cell>
          <cell r="W149" t="str">
            <v>E</v>
          </cell>
          <cell r="X149">
            <v>20</v>
          </cell>
          <cell r="Y149">
            <v>3.2</v>
          </cell>
          <cell r="Z149" t="str">
            <v>E</v>
          </cell>
          <cell r="AA149">
            <v>2000</v>
          </cell>
          <cell r="AB149">
            <v>320</v>
          </cell>
          <cell r="AC149" t="str">
            <v>E</v>
          </cell>
          <cell r="AD149">
            <v>2000</v>
          </cell>
          <cell r="AE149">
            <v>320</v>
          </cell>
          <cell r="AF149" t="str">
            <v>E</v>
          </cell>
          <cell r="AG149">
            <v>20</v>
          </cell>
          <cell r="AH149">
            <v>3.2</v>
          </cell>
          <cell r="AI149" t="str">
            <v>E</v>
          </cell>
          <cell r="AJ149">
            <v>20</v>
          </cell>
          <cell r="AK149">
            <v>3.2</v>
          </cell>
          <cell r="AL149" t="str">
            <v>E</v>
          </cell>
          <cell r="AM149" t="str">
            <v>NA</v>
          </cell>
          <cell r="AN149" t="str">
            <v>NA</v>
          </cell>
          <cell r="AO149">
            <v>0.025</v>
          </cell>
          <cell r="AP149" t="str">
            <v>NA</v>
          </cell>
          <cell r="AQ149">
            <v>0.025</v>
          </cell>
          <cell r="AR149" t="str">
            <v>NA</v>
          </cell>
          <cell r="AS149">
            <v>20</v>
          </cell>
          <cell r="AT149" t="str">
            <v>NO</v>
          </cell>
          <cell r="AU149">
            <v>58000</v>
          </cell>
          <cell r="AV149" t="str">
            <v>NA</v>
          </cell>
          <cell r="AW149" t="str">
            <v>NA</v>
          </cell>
          <cell r="AX149" t="str">
            <v>NO</v>
          </cell>
          <cell r="AY149">
            <v>144</v>
          </cell>
          <cell r="AZ149" t="str">
            <v>NA</v>
          </cell>
          <cell r="BA149" t="str">
            <v>NA</v>
          </cell>
          <cell r="BB149" t="str">
            <v>NO</v>
          </cell>
        </row>
        <row r="150">
          <cell r="A150">
            <v>72435</v>
          </cell>
          <cell r="B150" t="str">
            <v>METHOXYCHLOR</v>
          </cell>
          <cell r="C150">
            <v>40</v>
          </cell>
          <cell r="D150" t="str">
            <v>M</v>
          </cell>
          <cell r="E150">
            <v>40</v>
          </cell>
          <cell r="F150" t="str">
            <v>M</v>
          </cell>
          <cell r="G150">
            <v>100</v>
          </cell>
          <cell r="H150" t="str">
            <v>S</v>
          </cell>
          <cell r="I150">
            <v>100</v>
          </cell>
          <cell r="J150" t="str">
            <v>S</v>
          </cell>
          <cell r="K150">
            <v>100</v>
          </cell>
          <cell r="L150" t="str">
            <v>S</v>
          </cell>
          <cell r="M150">
            <v>100</v>
          </cell>
          <cell r="N150" t="str">
            <v>S</v>
          </cell>
          <cell r="O150">
            <v>1100</v>
          </cell>
          <cell r="P150" t="str">
            <v>GS</v>
          </cell>
          <cell r="Q150">
            <v>14000</v>
          </cell>
          <cell r="R150" t="str">
            <v>GS</v>
          </cell>
          <cell r="S150">
            <v>190000</v>
          </cell>
          <cell r="T150" t="str">
            <v>C</v>
          </cell>
          <cell r="U150">
            <v>4</v>
          </cell>
          <cell r="V150">
            <v>630</v>
          </cell>
          <cell r="W150" t="str">
            <v>E</v>
          </cell>
          <cell r="X150">
            <v>4</v>
          </cell>
          <cell r="Y150">
            <v>630</v>
          </cell>
          <cell r="Z150" t="str">
            <v>E</v>
          </cell>
          <cell r="AA150">
            <v>10</v>
          </cell>
          <cell r="AB150">
            <v>1600</v>
          </cell>
          <cell r="AC150" t="str">
            <v>E</v>
          </cell>
          <cell r="AD150">
            <v>10</v>
          </cell>
          <cell r="AE150">
            <v>1600</v>
          </cell>
          <cell r="AF150" t="str">
            <v>E</v>
          </cell>
          <cell r="AG150">
            <v>10</v>
          </cell>
          <cell r="AH150">
            <v>1600</v>
          </cell>
          <cell r="AI150" t="str">
            <v>E</v>
          </cell>
          <cell r="AJ150">
            <v>10</v>
          </cell>
          <cell r="AK150">
            <v>1600</v>
          </cell>
          <cell r="AL150" t="str">
            <v>E</v>
          </cell>
          <cell r="AM150">
            <v>10</v>
          </cell>
          <cell r="AN150" t="str">
            <v>NA</v>
          </cell>
          <cell r="AO150">
            <v>0.005</v>
          </cell>
          <cell r="AP150">
            <v>0.00095</v>
          </cell>
          <cell r="AQ150">
            <v>0.005</v>
          </cell>
          <cell r="AR150">
            <v>0.00095</v>
          </cell>
          <cell r="AS150">
            <v>63000</v>
          </cell>
          <cell r="AT150" t="str">
            <v>NO</v>
          </cell>
          <cell r="AU150">
            <v>0.1</v>
          </cell>
          <cell r="AV150" t="str">
            <v>NA</v>
          </cell>
          <cell r="AW150" t="str">
            <v>NA</v>
          </cell>
          <cell r="AX150" t="str">
            <v>NO</v>
          </cell>
          <cell r="AY150">
            <v>346</v>
          </cell>
          <cell r="AZ150">
            <v>0.69</v>
          </cell>
          <cell r="BA150" t="str">
            <v>NA</v>
          </cell>
          <cell r="BB150" t="str">
            <v>YES </v>
          </cell>
        </row>
        <row r="151">
          <cell r="A151">
            <v>74873</v>
          </cell>
          <cell r="B151" t="str">
            <v>METHYL CHLORIDE</v>
          </cell>
          <cell r="C151">
            <v>3</v>
          </cell>
          <cell r="D151" t="str">
            <v>H</v>
          </cell>
          <cell r="E151">
            <v>3</v>
          </cell>
          <cell r="F151" t="str">
            <v>H</v>
          </cell>
          <cell r="G151">
            <v>300</v>
          </cell>
          <cell r="H151" t="str">
            <v>H</v>
          </cell>
          <cell r="I151">
            <v>300</v>
          </cell>
          <cell r="J151" t="str">
            <v>H</v>
          </cell>
          <cell r="K151">
            <v>300</v>
          </cell>
          <cell r="L151" t="str">
            <v>H</v>
          </cell>
          <cell r="M151">
            <v>300</v>
          </cell>
          <cell r="N151" t="str">
            <v>H</v>
          </cell>
          <cell r="O151">
            <v>180</v>
          </cell>
          <cell r="P151" t="str">
            <v>NC</v>
          </cell>
          <cell r="Q151">
            <v>920</v>
          </cell>
          <cell r="R151" t="str">
            <v>NC</v>
          </cell>
          <cell r="S151">
            <v>1000</v>
          </cell>
          <cell r="T151" t="str">
            <v>NC</v>
          </cell>
          <cell r="U151">
            <v>0.3</v>
          </cell>
          <cell r="V151">
            <v>0.038</v>
          </cell>
          <cell r="W151" t="str">
            <v>E</v>
          </cell>
          <cell r="X151">
            <v>0.3</v>
          </cell>
          <cell r="Y151">
            <v>0.038</v>
          </cell>
          <cell r="Z151" t="str">
            <v>E</v>
          </cell>
          <cell r="AA151">
            <v>30</v>
          </cell>
          <cell r="AB151">
            <v>3.8</v>
          </cell>
          <cell r="AC151" t="str">
            <v>E</v>
          </cell>
          <cell r="AD151">
            <v>30</v>
          </cell>
          <cell r="AE151">
            <v>3.8</v>
          </cell>
          <cell r="AF151" t="str">
            <v>E</v>
          </cell>
          <cell r="AG151">
            <v>30</v>
          </cell>
          <cell r="AH151">
            <v>3.8</v>
          </cell>
          <cell r="AI151" t="str">
            <v>E</v>
          </cell>
          <cell r="AJ151">
            <v>30</v>
          </cell>
          <cell r="AK151">
            <v>3.8</v>
          </cell>
          <cell r="AL151" t="str">
            <v>E</v>
          </cell>
          <cell r="AM151" t="str">
            <v>NA</v>
          </cell>
          <cell r="AN151" t="str">
            <v>NA</v>
          </cell>
          <cell r="AO151" t="str">
            <v>NA</v>
          </cell>
          <cell r="AP151">
            <v>0.013</v>
          </cell>
          <cell r="AQ151" t="str">
            <v>NA</v>
          </cell>
          <cell r="AR151">
            <v>0.0063</v>
          </cell>
          <cell r="AS151">
            <v>6</v>
          </cell>
          <cell r="AT151" t="str">
            <v>YES</v>
          </cell>
          <cell r="AU151">
            <v>5325</v>
          </cell>
          <cell r="AV151">
            <v>13200</v>
          </cell>
          <cell r="AW151">
            <v>15000</v>
          </cell>
          <cell r="AX151" t="str">
            <v>YES</v>
          </cell>
          <cell r="AY151">
            <v>-24.2</v>
          </cell>
          <cell r="AZ151">
            <v>4.5</v>
          </cell>
          <cell r="BA151" t="str">
            <v>NA</v>
          </cell>
          <cell r="BB151" t="str">
            <v>NO</v>
          </cell>
        </row>
        <row r="152">
          <cell r="A152">
            <v>78933</v>
          </cell>
          <cell r="B152" t="str">
            <v>METHYL ETHYL KETONE</v>
          </cell>
          <cell r="C152">
            <v>2800</v>
          </cell>
          <cell r="D152" t="str">
            <v>NS</v>
          </cell>
          <cell r="E152">
            <v>5800</v>
          </cell>
          <cell r="F152" t="str">
            <v>NS</v>
          </cell>
          <cell r="G152">
            <v>280000</v>
          </cell>
          <cell r="H152" t="str">
            <v>NS</v>
          </cell>
          <cell r="I152">
            <v>580000</v>
          </cell>
          <cell r="J152" t="str">
            <v>NS</v>
          </cell>
          <cell r="K152">
            <v>280000</v>
          </cell>
          <cell r="L152" t="str">
            <v>NS</v>
          </cell>
          <cell r="M152">
            <v>580000</v>
          </cell>
          <cell r="N152" t="str">
            <v>NS</v>
          </cell>
          <cell r="O152">
            <v>10000</v>
          </cell>
          <cell r="P152" t="str">
            <v>C</v>
          </cell>
          <cell r="Q152">
            <v>10000</v>
          </cell>
          <cell r="R152" t="str">
            <v>C</v>
          </cell>
          <cell r="S152">
            <v>10000</v>
          </cell>
          <cell r="T152" t="str">
            <v>C</v>
          </cell>
          <cell r="U152">
            <v>280</v>
          </cell>
          <cell r="V152">
            <v>53</v>
          </cell>
          <cell r="W152" t="str">
            <v>E</v>
          </cell>
          <cell r="X152">
            <v>580</v>
          </cell>
          <cell r="Y152">
            <v>110</v>
          </cell>
          <cell r="Z152" t="str">
            <v>E</v>
          </cell>
          <cell r="AA152">
            <v>10000</v>
          </cell>
          <cell r="AB152">
            <v>5300</v>
          </cell>
          <cell r="AC152" t="str">
            <v>E</v>
          </cell>
          <cell r="AD152">
            <v>10000</v>
          </cell>
          <cell r="AE152">
            <v>10000</v>
          </cell>
          <cell r="AF152" t="str">
            <v>C</v>
          </cell>
          <cell r="AG152">
            <v>10000</v>
          </cell>
          <cell r="AH152">
            <v>5300</v>
          </cell>
          <cell r="AI152" t="str">
            <v>E</v>
          </cell>
          <cell r="AJ152">
            <v>10000</v>
          </cell>
          <cell r="AK152">
            <v>10000</v>
          </cell>
          <cell r="AL152" t="str">
            <v>C</v>
          </cell>
          <cell r="AM152" t="str">
            <v>NA</v>
          </cell>
          <cell r="AN152" t="str">
            <v>NA</v>
          </cell>
          <cell r="AO152">
            <v>0.6</v>
          </cell>
          <cell r="AP152" t="str">
            <v>NA</v>
          </cell>
          <cell r="AQ152">
            <v>0.286</v>
          </cell>
          <cell r="AR152" t="str">
            <v>NA</v>
          </cell>
          <cell r="AS152">
            <v>32</v>
          </cell>
          <cell r="AT152" t="str">
            <v>YES</v>
          </cell>
          <cell r="AU152">
            <v>223000</v>
          </cell>
          <cell r="AV152">
            <v>13100</v>
          </cell>
          <cell r="AW152">
            <v>15100</v>
          </cell>
          <cell r="AX152" t="str">
            <v>YES</v>
          </cell>
          <cell r="AY152">
            <v>79.6</v>
          </cell>
          <cell r="AZ152">
            <v>2.57</v>
          </cell>
          <cell r="BA152" t="str">
            <v>NA</v>
          </cell>
          <cell r="BB152" t="str">
            <v>NO</v>
          </cell>
        </row>
        <row r="153">
          <cell r="A153">
            <v>108101</v>
          </cell>
          <cell r="B153" t="str">
            <v>METHYL ISOBUTYL KETONE</v>
          </cell>
          <cell r="C153">
            <v>220</v>
          </cell>
          <cell r="D153" t="str">
            <v>NS</v>
          </cell>
          <cell r="E153">
            <v>470</v>
          </cell>
          <cell r="F153" t="str">
            <v>NS</v>
          </cell>
          <cell r="G153">
            <v>22000</v>
          </cell>
          <cell r="H153" t="str">
            <v>NS</v>
          </cell>
          <cell r="I153">
            <v>47000</v>
          </cell>
          <cell r="J153" t="str">
            <v>NS</v>
          </cell>
          <cell r="K153">
            <v>22000</v>
          </cell>
          <cell r="L153" t="str">
            <v>NS</v>
          </cell>
          <cell r="M153">
            <v>47000</v>
          </cell>
          <cell r="N153" t="str">
            <v>NS</v>
          </cell>
          <cell r="O153">
            <v>1500</v>
          </cell>
          <cell r="P153" t="str">
            <v>NS</v>
          </cell>
          <cell r="Q153">
            <v>4300</v>
          </cell>
          <cell r="R153" t="str">
            <v>NS</v>
          </cell>
          <cell r="S153">
            <v>4900</v>
          </cell>
          <cell r="T153" t="str">
            <v>NS</v>
          </cell>
          <cell r="U153">
            <v>22</v>
          </cell>
          <cell r="V153">
            <v>3.4</v>
          </cell>
          <cell r="W153" t="str">
            <v>E</v>
          </cell>
          <cell r="X153">
            <v>47</v>
          </cell>
          <cell r="Y153">
            <v>7.3</v>
          </cell>
          <cell r="Z153" t="str">
            <v>E</v>
          </cell>
          <cell r="AA153">
            <v>2200</v>
          </cell>
          <cell r="AB153">
            <v>340</v>
          </cell>
          <cell r="AC153" t="str">
            <v>E</v>
          </cell>
          <cell r="AD153">
            <v>4700</v>
          </cell>
          <cell r="AE153">
            <v>730</v>
          </cell>
          <cell r="AF153" t="str">
            <v>E</v>
          </cell>
          <cell r="AG153">
            <v>2200</v>
          </cell>
          <cell r="AH153">
            <v>340</v>
          </cell>
          <cell r="AI153" t="str">
            <v>E</v>
          </cell>
          <cell r="AJ153">
            <v>4700</v>
          </cell>
          <cell r="AK153">
            <v>730</v>
          </cell>
          <cell r="AL153" t="str">
            <v>E</v>
          </cell>
          <cell r="AM153" t="str">
            <v>NA</v>
          </cell>
          <cell r="AN153" t="str">
            <v>NA</v>
          </cell>
          <cell r="AO153">
            <v>0.08</v>
          </cell>
          <cell r="AP153" t="str">
            <v>NA</v>
          </cell>
          <cell r="AQ153">
            <v>0.0229</v>
          </cell>
          <cell r="AR153" t="str">
            <v>NA</v>
          </cell>
          <cell r="AS153">
            <v>17</v>
          </cell>
          <cell r="AT153" t="str">
            <v>YES</v>
          </cell>
          <cell r="AU153">
            <v>19000</v>
          </cell>
          <cell r="AV153">
            <v>13100</v>
          </cell>
          <cell r="AW153">
            <v>15100</v>
          </cell>
          <cell r="AX153" t="str">
            <v>YES</v>
          </cell>
          <cell r="AY153">
            <v>117.4</v>
          </cell>
          <cell r="AZ153">
            <v>18.07</v>
          </cell>
          <cell r="BA153" t="str">
            <v>NA</v>
          </cell>
          <cell r="BB153" t="str">
            <v>NO</v>
          </cell>
        </row>
        <row r="154">
          <cell r="A154">
            <v>80626</v>
          </cell>
          <cell r="B154" t="str">
            <v>METHYL METHACRYLATE</v>
          </cell>
          <cell r="C154">
            <v>780</v>
          </cell>
          <cell r="D154" t="str">
            <v>NS</v>
          </cell>
          <cell r="E154">
            <v>1600</v>
          </cell>
          <cell r="F154" t="str">
            <v>NS</v>
          </cell>
          <cell r="G154">
            <v>78000</v>
          </cell>
          <cell r="H154" t="str">
            <v>NS</v>
          </cell>
          <cell r="I154">
            <v>160000</v>
          </cell>
          <cell r="J154" t="str">
            <v>NS</v>
          </cell>
          <cell r="K154">
            <v>78000</v>
          </cell>
          <cell r="L154" t="str">
            <v>NS</v>
          </cell>
          <cell r="M154">
            <v>160000</v>
          </cell>
          <cell r="N154" t="str">
            <v>NS</v>
          </cell>
          <cell r="O154">
            <v>5300</v>
          </cell>
          <cell r="P154" t="str">
            <v>NS</v>
          </cell>
          <cell r="Q154">
            <v>10000</v>
          </cell>
          <cell r="R154" t="str">
            <v>C</v>
          </cell>
          <cell r="S154">
            <v>10000</v>
          </cell>
          <cell r="T154" t="str">
            <v>C</v>
          </cell>
          <cell r="U154">
            <v>78</v>
          </cell>
          <cell r="V154">
            <v>11</v>
          </cell>
          <cell r="W154" t="str">
            <v>E</v>
          </cell>
          <cell r="X154">
            <v>160</v>
          </cell>
          <cell r="Y154">
            <v>22</v>
          </cell>
          <cell r="Z154" t="str">
            <v>E</v>
          </cell>
          <cell r="AA154">
            <v>7800</v>
          </cell>
          <cell r="AB154">
            <v>1100</v>
          </cell>
          <cell r="AC154" t="str">
            <v>E</v>
          </cell>
          <cell r="AD154">
            <v>10000</v>
          </cell>
          <cell r="AE154">
            <v>2200</v>
          </cell>
          <cell r="AF154" t="str">
            <v>E</v>
          </cell>
          <cell r="AG154">
            <v>7800</v>
          </cell>
          <cell r="AH154">
            <v>1100</v>
          </cell>
          <cell r="AI154" t="str">
            <v>E</v>
          </cell>
          <cell r="AJ154">
            <v>10000</v>
          </cell>
          <cell r="AK154">
            <v>2200</v>
          </cell>
          <cell r="AL154" t="str">
            <v>E</v>
          </cell>
          <cell r="AM154" t="str">
            <v>NA</v>
          </cell>
          <cell r="AN154" t="str">
            <v>NA</v>
          </cell>
          <cell r="AO154">
            <v>0.08</v>
          </cell>
          <cell r="AP154" t="str">
            <v>NA</v>
          </cell>
          <cell r="AQ154">
            <v>0.08</v>
          </cell>
          <cell r="AR154" t="str">
            <v>NA</v>
          </cell>
          <cell r="AS154">
            <v>10</v>
          </cell>
          <cell r="AT154" t="str">
            <v>YES</v>
          </cell>
          <cell r="AU154">
            <v>15000</v>
          </cell>
          <cell r="AV154">
            <v>13100</v>
          </cell>
          <cell r="AW154">
            <v>15100</v>
          </cell>
          <cell r="AX154" t="str">
            <v>YES</v>
          </cell>
          <cell r="AY154">
            <v>100.3</v>
          </cell>
          <cell r="AZ154">
            <v>4.5</v>
          </cell>
          <cell r="BA154" t="str">
            <v>NA</v>
          </cell>
          <cell r="BB154" t="str">
            <v>NO</v>
          </cell>
        </row>
        <row r="155">
          <cell r="A155">
            <v>66273</v>
          </cell>
          <cell r="B155" t="str">
            <v>METHYL METHANESULFONATE</v>
          </cell>
          <cell r="C155">
            <v>6.7</v>
          </cell>
          <cell r="D155" t="str">
            <v>GC</v>
          </cell>
          <cell r="E155">
            <v>26</v>
          </cell>
          <cell r="F155" t="str">
            <v>GC</v>
          </cell>
          <cell r="G155">
            <v>670</v>
          </cell>
          <cell r="H155" t="str">
            <v>GC</v>
          </cell>
          <cell r="I155">
            <v>2600</v>
          </cell>
          <cell r="J155" t="str">
            <v>GC</v>
          </cell>
          <cell r="K155">
            <v>6.7</v>
          </cell>
          <cell r="L155" t="str">
            <v>GC</v>
          </cell>
          <cell r="M155">
            <v>26</v>
          </cell>
          <cell r="N155" t="str">
            <v>GC</v>
          </cell>
          <cell r="O155">
            <v>180</v>
          </cell>
          <cell r="P155" t="str">
            <v>GC</v>
          </cell>
          <cell r="Q155">
            <v>800</v>
          </cell>
          <cell r="R155" t="str">
            <v>GC</v>
          </cell>
          <cell r="S155">
            <v>190000</v>
          </cell>
          <cell r="T155" t="str">
            <v>C</v>
          </cell>
          <cell r="U155">
            <v>0.67</v>
          </cell>
          <cell r="V155">
            <v>0.083</v>
          </cell>
          <cell r="W155" t="str">
            <v>E</v>
          </cell>
          <cell r="X155">
            <v>2.6</v>
          </cell>
          <cell r="Y155">
            <v>0.32</v>
          </cell>
          <cell r="Z155" t="str">
            <v>E</v>
          </cell>
          <cell r="AA155">
            <v>67</v>
          </cell>
          <cell r="AB155">
            <v>8.3</v>
          </cell>
          <cell r="AC155" t="str">
            <v>E</v>
          </cell>
          <cell r="AD155">
            <v>260</v>
          </cell>
          <cell r="AE155">
            <v>32</v>
          </cell>
          <cell r="AF155" t="str">
            <v>E</v>
          </cell>
          <cell r="AG155">
            <v>0.67</v>
          </cell>
          <cell r="AH155">
            <v>0.083</v>
          </cell>
          <cell r="AI155" t="str">
            <v>E</v>
          </cell>
          <cell r="AJ155">
            <v>2.6</v>
          </cell>
          <cell r="AK155">
            <v>0.32</v>
          </cell>
          <cell r="AL155" t="str">
            <v>E</v>
          </cell>
          <cell r="AM155" t="str">
            <v>NA</v>
          </cell>
          <cell r="AN155" t="str">
            <v>NA</v>
          </cell>
          <cell r="AO155" t="str">
            <v>NA</v>
          </cell>
          <cell r="AP155">
            <v>0.099</v>
          </cell>
          <cell r="AQ155" t="str">
            <v>NA</v>
          </cell>
          <cell r="AR155">
            <v>0.098</v>
          </cell>
          <cell r="AS155">
            <v>5.2</v>
          </cell>
          <cell r="AT155" t="str">
            <v>NO</v>
          </cell>
          <cell r="AU155">
            <v>200000</v>
          </cell>
          <cell r="AV155" t="str">
            <v>NA</v>
          </cell>
          <cell r="AW155" t="str">
            <v>NA</v>
          </cell>
          <cell r="AX155" t="str">
            <v>NO</v>
          </cell>
          <cell r="AY155">
            <v>203</v>
          </cell>
          <cell r="AZ155" t="str">
            <v>NA</v>
          </cell>
          <cell r="BA155" t="str">
            <v>NA</v>
          </cell>
          <cell r="BB155" t="str">
            <v>NO</v>
          </cell>
        </row>
        <row r="156">
          <cell r="A156">
            <v>298000</v>
          </cell>
          <cell r="B156" t="str">
            <v>METHYL PARATHION</v>
          </cell>
          <cell r="C156">
            <v>2</v>
          </cell>
          <cell r="D156" t="str">
            <v>H</v>
          </cell>
          <cell r="E156">
            <v>2</v>
          </cell>
          <cell r="F156" t="str">
            <v>H</v>
          </cell>
          <cell r="G156">
            <v>200</v>
          </cell>
          <cell r="H156" t="str">
            <v>H</v>
          </cell>
          <cell r="I156">
            <v>200</v>
          </cell>
          <cell r="J156" t="str">
            <v>H</v>
          </cell>
          <cell r="K156">
            <v>200</v>
          </cell>
          <cell r="L156" t="str">
            <v>H</v>
          </cell>
          <cell r="M156">
            <v>200</v>
          </cell>
          <cell r="N156" t="str">
            <v>H</v>
          </cell>
          <cell r="O156">
            <v>17</v>
          </cell>
          <cell r="P156" t="str">
            <v>NS</v>
          </cell>
          <cell r="Q156">
            <v>48</v>
          </cell>
          <cell r="R156" t="str">
            <v>NS</v>
          </cell>
          <cell r="S156">
            <v>55</v>
          </cell>
          <cell r="T156" t="str">
            <v>NS</v>
          </cell>
          <cell r="U156">
            <v>0.2</v>
          </cell>
          <cell r="V156">
            <v>0.42</v>
          </cell>
          <cell r="W156" t="str">
            <v>E</v>
          </cell>
          <cell r="X156">
            <v>0.2</v>
          </cell>
          <cell r="Y156">
            <v>0.42</v>
          </cell>
          <cell r="Z156" t="str">
            <v>E</v>
          </cell>
          <cell r="AA156">
            <v>20</v>
          </cell>
          <cell r="AB156">
            <v>42</v>
          </cell>
          <cell r="AC156" t="str">
            <v>E</v>
          </cell>
          <cell r="AD156">
            <v>20</v>
          </cell>
          <cell r="AE156">
            <v>42</v>
          </cell>
          <cell r="AF156" t="str">
            <v>E</v>
          </cell>
          <cell r="AG156">
            <v>20</v>
          </cell>
          <cell r="AH156">
            <v>42</v>
          </cell>
          <cell r="AI156" t="str">
            <v>E</v>
          </cell>
          <cell r="AJ156">
            <v>20</v>
          </cell>
          <cell r="AK156">
            <v>42</v>
          </cell>
          <cell r="AL156" t="str">
            <v>E</v>
          </cell>
          <cell r="AM156">
            <v>30</v>
          </cell>
          <cell r="AN156" t="str">
            <v>NA</v>
          </cell>
          <cell r="AO156">
            <v>0.00025</v>
          </cell>
          <cell r="AP156" t="str">
            <v>NA</v>
          </cell>
          <cell r="AQ156">
            <v>0.00025</v>
          </cell>
          <cell r="AR156" t="str">
            <v>NA</v>
          </cell>
          <cell r="AS156">
            <v>790</v>
          </cell>
          <cell r="AT156" t="str">
            <v>YES</v>
          </cell>
          <cell r="AU156">
            <v>50</v>
          </cell>
          <cell r="AV156">
            <v>13500</v>
          </cell>
          <cell r="AW156">
            <v>15600</v>
          </cell>
          <cell r="AX156" t="str">
            <v>YES</v>
          </cell>
          <cell r="AY156">
            <v>133</v>
          </cell>
          <cell r="AZ156">
            <v>3.61</v>
          </cell>
          <cell r="BA156" t="str">
            <v>NA</v>
          </cell>
          <cell r="BB156" t="str">
            <v>NO</v>
          </cell>
        </row>
        <row r="157">
          <cell r="A157">
            <v>1634044</v>
          </cell>
          <cell r="B157" t="str">
            <v>METHYL TERT-BUTYL ETHER (MTBE)</v>
          </cell>
          <cell r="C157">
            <v>20</v>
          </cell>
          <cell r="D157" t="str">
            <v>H</v>
          </cell>
          <cell r="E157">
            <v>20</v>
          </cell>
          <cell r="F157" t="str">
            <v>H</v>
          </cell>
          <cell r="G157">
            <v>2000</v>
          </cell>
          <cell r="H157" t="str">
            <v>H</v>
          </cell>
          <cell r="I157">
            <v>2000</v>
          </cell>
          <cell r="J157" t="str">
            <v>H</v>
          </cell>
          <cell r="K157">
            <v>200</v>
          </cell>
          <cell r="L157" t="str">
            <v>H</v>
          </cell>
          <cell r="M157">
            <v>200</v>
          </cell>
          <cell r="N157" t="str">
            <v>H</v>
          </cell>
          <cell r="O157">
            <v>10000</v>
          </cell>
          <cell r="P157" t="str">
            <v>C</v>
          </cell>
          <cell r="Q157">
            <v>10000</v>
          </cell>
          <cell r="R157" t="str">
            <v>C</v>
          </cell>
          <cell r="S157">
            <v>10000</v>
          </cell>
          <cell r="T157" t="str">
            <v>C</v>
          </cell>
          <cell r="U157">
            <v>2</v>
          </cell>
          <cell r="V157">
            <v>0.28</v>
          </cell>
          <cell r="W157" t="str">
            <v>E</v>
          </cell>
          <cell r="X157">
            <v>2</v>
          </cell>
          <cell r="Y157">
            <v>0.28</v>
          </cell>
          <cell r="Z157" t="str">
            <v>E</v>
          </cell>
          <cell r="AA157">
            <v>200</v>
          </cell>
          <cell r="AB157">
            <v>28</v>
          </cell>
          <cell r="AC157" t="str">
            <v>E</v>
          </cell>
          <cell r="AD157">
            <v>200</v>
          </cell>
          <cell r="AE157">
            <v>28</v>
          </cell>
          <cell r="AF157" t="str">
            <v>E</v>
          </cell>
          <cell r="AG157">
            <v>20</v>
          </cell>
          <cell r="AH157">
            <v>2.8</v>
          </cell>
          <cell r="AI157" t="str">
            <v>E</v>
          </cell>
          <cell r="AJ157">
            <v>20</v>
          </cell>
          <cell r="AK157">
            <v>2.8</v>
          </cell>
          <cell r="AL157" t="str">
            <v>E</v>
          </cell>
          <cell r="AM157" t="str">
            <v>NA</v>
          </cell>
          <cell r="AN157" t="str">
            <v>NA</v>
          </cell>
          <cell r="AO157">
            <v>0.857</v>
          </cell>
          <cell r="AP157" t="str">
            <v>NA</v>
          </cell>
          <cell r="AQ157">
            <v>0.857</v>
          </cell>
          <cell r="AR157" t="str">
            <v>NA</v>
          </cell>
          <cell r="AS157">
            <v>12</v>
          </cell>
          <cell r="AT157" t="str">
            <v>YES</v>
          </cell>
          <cell r="AU157">
            <v>51000</v>
          </cell>
          <cell r="AV157">
            <v>13100</v>
          </cell>
          <cell r="AW157">
            <v>15100</v>
          </cell>
          <cell r="AX157" t="str">
            <v>YES</v>
          </cell>
          <cell r="AY157">
            <v>55.2</v>
          </cell>
          <cell r="AZ157" t="str">
            <v>NA</v>
          </cell>
          <cell r="BA157" t="str">
            <v>NA</v>
          </cell>
          <cell r="BB157" t="str">
            <v>NO</v>
          </cell>
        </row>
        <row r="158">
          <cell r="A158">
            <v>91576</v>
          </cell>
          <cell r="B158" t="str">
            <v>METHYLNAPHTHALENE, 2-</v>
          </cell>
          <cell r="C158">
            <v>1500</v>
          </cell>
          <cell r="D158" t="str">
            <v>GS</v>
          </cell>
          <cell r="E158">
            <v>4100</v>
          </cell>
          <cell r="F158" t="str">
            <v>GS</v>
          </cell>
          <cell r="G158">
            <v>25000</v>
          </cell>
          <cell r="H158" t="str">
            <v>S</v>
          </cell>
          <cell r="I158">
            <v>25000</v>
          </cell>
          <cell r="J158" t="str">
            <v>S</v>
          </cell>
          <cell r="K158">
            <v>1500</v>
          </cell>
          <cell r="L158" t="str">
            <v>GS</v>
          </cell>
          <cell r="M158">
            <v>4100</v>
          </cell>
          <cell r="N158" t="str">
            <v>GS</v>
          </cell>
          <cell r="O158">
            <v>8800</v>
          </cell>
          <cell r="P158" t="str">
            <v>GS</v>
          </cell>
          <cell r="Q158">
            <v>10000</v>
          </cell>
          <cell r="R158" t="str">
            <v>C</v>
          </cell>
          <cell r="S158">
            <v>10000</v>
          </cell>
          <cell r="T158" t="str">
            <v>C</v>
          </cell>
          <cell r="U158">
            <v>150</v>
          </cell>
          <cell r="V158">
            <v>6000</v>
          </cell>
          <cell r="W158" t="str">
            <v>E</v>
          </cell>
          <cell r="X158">
            <v>410</v>
          </cell>
          <cell r="Y158">
            <v>10000</v>
          </cell>
          <cell r="Z158" t="str">
            <v>C</v>
          </cell>
          <cell r="AA158">
            <v>2500</v>
          </cell>
          <cell r="AB158">
            <v>10000</v>
          </cell>
          <cell r="AC158" t="str">
            <v>C</v>
          </cell>
          <cell r="AD158">
            <v>2500</v>
          </cell>
          <cell r="AE158">
            <v>10000</v>
          </cell>
          <cell r="AF158" t="str">
            <v>C</v>
          </cell>
          <cell r="AG158">
            <v>150</v>
          </cell>
          <cell r="AH158">
            <v>6000</v>
          </cell>
          <cell r="AI158" t="str">
            <v>E</v>
          </cell>
          <cell r="AJ158">
            <v>410</v>
          </cell>
          <cell r="AK158">
            <v>10000</v>
          </cell>
          <cell r="AL158" t="str">
            <v>C</v>
          </cell>
          <cell r="AM158">
            <v>15</v>
          </cell>
          <cell r="AN158" t="str">
            <v>NA</v>
          </cell>
          <cell r="AO158">
            <v>0.04</v>
          </cell>
          <cell r="AP158" t="str">
            <v>NA</v>
          </cell>
          <cell r="AQ158">
            <v>0.00286</v>
          </cell>
          <cell r="AR158" t="str">
            <v>NA</v>
          </cell>
          <cell r="AS158">
            <v>16000</v>
          </cell>
          <cell r="AT158" t="str">
            <v>NO</v>
          </cell>
          <cell r="AU158">
            <v>24.6</v>
          </cell>
          <cell r="AV158" t="str">
            <v>NA</v>
          </cell>
          <cell r="AW158" t="str">
            <v>NA</v>
          </cell>
          <cell r="AX158" t="str">
            <v>YES</v>
          </cell>
          <cell r="AY158">
            <v>241.05</v>
          </cell>
          <cell r="AZ158" t="str">
            <v>NA</v>
          </cell>
          <cell r="BA158" t="str">
            <v>NA</v>
          </cell>
          <cell r="BB158" t="str">
            <v>YES (PAH)</v>
          </cell>
        </row>
        <row r="159">
          <cell r="A159">
            <v>91203</v>
          </cell>
          <cell r="B159" t="str">
            <v>NAPHTHALENE</v>
          </cell>
          <cell r="C159">
            <v>20</v>
          </cell>
          <cell r="D159" t="str">
            <v>H</v>
          </cell>
          <cell r="E159">
            <v>20</v>
          </cell>
          <cell r="F159" t="str">
            <v>H</v>
          </cell>
          <cell r="G159">
            <v>2000</v>
          </cell>
          <cell r="H159" t="str">
            <v>H</v>
          </cell>
          <cell r="I159">
            <v>2000</v>
          </cell>
          <cell r="J159" t="str">
            <v>H</v>
          </cell>
          <cell r="K159">
            <v>20000</v>
          </cell>
          <cell r="L159" t="str">
            <v>H</v>
          </cell>
          <cell r="M159">
            <v>20000</v>
          </cell>
          <cell r="N159" t="str">
            <v>H</v>
          </cell>
          <cell r="O159">
            <v>8800</v>
          </cell>
          <cell r="P159" t="str">
            <v>GS</v>
          </cell>
          <cell r="Q159">
            <v>110000</v>
          </cell>
          <cell r="R159" t="str">
            <v>GS</v>
          </cell>
          <cell r="S159">
            <v>190000</v>
          </cell>
          <cell r="T159" t="str">
            <v>C</v>
          </cell>
          <cell r="U159">
            <v>2</v>
          </cell>
          <cell r="V159">
            <v>5</v>
          </cell>
          <cell r="W159" t="str">
            <v>E</v>
          </cell>
          <cell r="X159">
            <v>2</v>
          </cell>
          <cell r="Y159">
            <v>5</v>
          </cell>
          <cell r="Z159" t="str">
            <v>E</v>
          </cell>
          <cell r="AA159">
            <v>200</v>
          </cell>
          <cell r="AB159">
            <v>500</v>
          </cell>
          <cell r="AC159" t="str">
            <v>E</v>
          </cell>
          <cell r="AD159">
            <v>200</v>
          </cell>
          <cell r="AE159">
            <v>500</v>
          </cell>
          <cell r="AF159" t="str">
            <v>E</v>
          </cell>
          <cell r="AG159">
            <v>2000</v>
          </cell>
          <cell r="AH159">
            <v>5000</v>
          </cell>
          <cell r="AI159" t="str">
            <v>E</v>
          </cell>
          <cell r="AJ159">
            <v>2000</v>
          </cell>
          <cell r="AK159">
            <v>5000</v>
          </cell>
          <cell r="AL159" t="str">
            <v>E</v>
          </cell>
          <cell r="AM159">
            <v>30</v>
          </cell>
          <cell r="AN159" t="str">
            <v>NA</v>
          </cell>
          <cell r="AO159">
            <v>0.04</v>
          </cell>
          <cell r="AP159" t="str">
            <v>NA</v>
          </cell>
          <cell r="AQ159">
            <v>0.00286</v>
          </cell>
          <cell r="AR159" t="str">
            <v>NA</v>
          </cell>
          <cell r="AS159">
            <v>950</v>
          </cell>
          <cell r="AT159" t="str">
            <v>NO</v>
          </cell>
          <cell r="AU159">
            <v>31</v>
          </cell>
          <cell r="AV159" t="str">
            <v>NA</v>
          </cell>
          <cell r="AW159" t="str">
            <v>NA</v>
          </cell>
          <cell r="AX159" t="str">
            <v>NO</v>
          </cell>
          <cell r="AY159">
            <v>217.9</v>
          </cell>
          <cell r="AZ159">
            <v>0.98</v>
          </cell>
          <cell r="BA159" t="str">
            <v>NA</v>
          </cell>
          <cell r="BB159" t="str">
            <v>YES (PAH)</v>
          </cell>
        </row>
        <row r="160">
          <cell r="A160">
            <v>134327</v>
          </cell>
          <cell r="B160" t="str">
            <v>NAPHTHYLAMINE, 1-</v>
          </cell>
          <cell r="C160">
            <v>0.37</v>
          </cell>
          <cell r="D160" t="str">
            <v>GC</v>
          </cell>
          <cell r="E160">
            <v>1.4</v>
          </cell>
          <cell r="F160" t="str">
            <v>GC</v>
          </cell>
          <cell r="G160">
            <v>37</v>
          </cell>
          <cell r="H160" t="str">
            <v>GC</v>
          </cell>
          <cell r="I160">
            <v>140</v>
          </cell>
          <cell r="J160" t="str">
            <v>GC</v>
          </cell>
          <cell r="K160">
            <v>370</v>
          </cell>
          <cell r="L160" t="str">
            <v>GC</v>
          </cell>
          <cell r="M160">
            <v>1400</v>
          </cell>
          <cell r="N160" t="str">
            <v>GC</v>
          </cell>
          <cell r="O160">
            <v>9.9</v>
          </cell>
          <cell r="P160" t="str">
            <v>GC</v>
          </cell>
          <cell r="Q160">
            <v>44</v>
          </cell>
          <cell r="R160" t="str">
            <v>GC</v>
          </cell>
          <cell r="S160">
            <v>190000</v>
          </cell>
          <cell r="T160" t="str">
            <v>C</v>
          </cell>
          <cell r="U160">
            <v>0.037</v>
          </cell>
          <cell r="V160">
            <v>0.3</v>
          </cell>
          <cell r="W160" t="str">
            <v>E</v>
          </cell>
          <cell r="X160">
            <v>0.14</v>
          </cell>
          <cell r="Y160">
            <v>1.1</v>
          </cell>
          <cell r="Z160" t="str">
            <v>E</v>
          </cell>
          <cell r="AA160">
            <v>3.7</v>
          </cell>
          <cell r="AB160">
            <v>30</v>
          </cell>
          <cell r="AC160" t="str">
            <v>E</v>
          </cell>
          <cell r="AD160">
            <v>14</v>
          </cell>
          <cell r="AE160">
            <v>110</v>
          </cell>
          <cell r="AF160" t="str">
            <v>E</v>
          </cell>
          <cell r="AG160">
            <v>37</v>
          </cell>
          <cell r="AH160">
            <v>300</v>
          </cell>
          <cell r="AI160" t="str">
            <v>E</v>
          </cell>
          <cell r="AJ160">
            <v>140</v>
          </cell>
          <cell r="AK160">
            <v>1100</v>
          </cell>
          <cell r="AL160" t="str">
            <v>E</v>
          </cell>
          <cell r="AM160">
            <v>15</v>
          </cell>
          <cell r="AN160" t="str">
            <v>NA</v>
          </cell>
          <cell r="AO160" t="str">
            <v>NA</v>
          </cell>
          <cell r="AP160">
            <v>1.8</v>
          </cell>
          <cell r="AQ160" t="str">
            <v>NA</v>
          </cell>
          <cell r="AR160">
            <v>1.8</v>
          </cell>
          <cell r="AS160">
            <v>3200</v>
          </cell>
          <cell r="AT160" t="str">
            <v>NO</v>
          </cell>
          <cell r="AU160">
            <v>1698</v>
          </cell>
          <cell r="AV160" t="str">
            <v>NA</v>
          </cell>
          <cell r="AW160" t="str">
            <v>NA</v>
          </cell>
          <cell r="AX160" t="str">
            <v>NO</v>
          </cell>
          <cell r="AY160">
            <v>301</v>
          </cell>
          <cell r="AZ160">
            <v>0.69</v>
          </cell>
          <cell r="BA160" t="str">
            <v>NA</v>
          </cell>
          <cell r="BB160" t="str">
            <v>YES (PAH)</v>
          </cell>
        </row>
        <row r="161">
          <cell r="A161">
            <v>91598</v>
          </cell>
          <cell r="B161" t="str">
            <v>NAPHTHYLAMINE, 2-</v>
          </cell>
          <cell r="C161">
            <v>0.37</v>
          </cell>
          <cell r="D161" t="str">
            <v>GC</v>
          </cell>
          <cell r="E161">
            <v>1.4</v>
          </cell>
          <cell r="F161" t="str">
            <v>GC</v>
          </cell>
          <cell r="G161">
            <v>37</v>
          </cell>
          <cell r="H161" t="str">
            <v>GC</v>
          </cell>
          <cell r="I161">
            <v>140</v>
          </cell>
          <cell r="J161" t="str">
            <v>GC</v>
          </cell>
          <cell r="K161">
            <v>370</v>
          </cell>
          <cell r="L161" t="str">
            <v>GC</v>
          </cell>
          <cell r="M161">
            <v>1400</v>
          </cell>
          <cell r="N161" t="str">
            <v>GC</v>
          </cell>
          <cell r="O161">
            <v>9.9</v>
          </cell>
          <cell r="P161" t="str">
            <v>GC</v>
          </cell>
          <cell r="Q161">
            <v>44</v>
          </cell>
          <cell r="R161" t="str">
            <v>GC</v>
          </cell>
          <cell r="S161">
            <v>190000</v>
          </cell>
          <cell r="T161" t="str">
            <v>C</v>
          </cell>
          <cell r="U161">
            <v>0.037</v>
          </cell>
          <cell r="V161">
            <v>0.012</v>
          </cell>
          <cell r="W161" t="str">
            <v>E</v>
          </cell>
          <cell r="X161">
            <v>0.14</v>
          </cell>
          <cell r="Y161">
            <v>0.046</v>
          </cell>
          <cell r="Z161" t="str">
            <v>E</v>
          </cell>
          <cell r="AA161">
            <v>3.7</v>
          </cell>
          <cell r="AB161">
            <v>1.2</v>
          </cell>
          <cell r="AC161" t="str">
            <v>E</v>
          </cell>
          <cell r="AD161">
            <v>14</v>
          </cell>
          <cell r="AE161">
            <v>4.6</v>
          </cell>
          <cell r="AF161" t="str">
            <v>E</v>
          </cell>
          <cell r="AG161">
            <v>37</v>
          </cell>
          <cell r="AH161">
            <v>12</v>
          </cell>
          <cell r="AI161" t="str">
            <v>E</v>
          </cell>
          <cell r="AJ161">
            <v>140</v>
          </cell>
          <cell r="AK161">
            <v>46</v>
          </cell>
          <cell r="AL161" t="str">
            <v>E</v>
          </cell>
          <cell r="AM161" t="str">
            <v>NA</v>
          </cell>
          <cell r="AN161" t="str">
            <v>NA</v>
          </cell>
          <cell r="AO161" t="str">
            <v>NA</v>
          </cell>
          <cell r="AP161">
            <v>1.8</v>
          </cell>
          <cell r="AQ161" t="str">
            <v>NA</v>
          </cell>
          <cell r="AR161">
            <v>1.8</v>
          </cell>
          <cell r="AS161">
            <v>87</v>
          </cell>
          <cell r="AT161" t="str">
            <v>NO</v>
          </cell>
          <cell r="AU161">
            <v>263</v>
          </cell>
          <cell r="AV161" t="str">
            <v>NA</v>
          </cell>
          <cell r="AW161" t="str">
            <v>NA</v>
          </cell>
          <cell r="AX161" t="str">
            <v>NO</v>
          </cell>
          <cell r="AY161">
            <v>306</v>
          </cell>
          <cell r="AZ161">
            <v>0.69</v>
          </cell>
          <cell r="BA161" t="str">
            <v>NA</v>
          </cell>
          <cell r="BB161" t="str">
            <v>YES (PAH)</v>
          </cell>
        </row>
        <row r="162">
          <cell r="A162">
            <v>99092</v>
          </cell>
          <cell r="B162" t="str">
            <v>NITROANILINE, M-</v>
          </cell>
          <cell r="C162">
            <v>2.1</v>
          </cell>
          <cell r="D162" t="str">
            <v>GS</v>
          </cell>
          <cell r="E162">
            <v>5.8</v>
          </cell>
          <cell r="F162" t="str">
            <v>GS</v>
          </cell>
          <cell r="G162">
            <v>210</v>
          </cell>
          <cell r="H162" t="str">
            <v>GS</v>
          </cell>
          <cell r="I162">
            <v>580</v>
          </cell>
          <cell r="J162" t="str">
            <v>GS</v>
          </cell>
          <cell r="K162">
            <v>2.1</v>
          </cell>
          <cell r="L162" t="str">
            <v>GS</v>
          </cell>
          <cell r="M162">
            <v>5.8</v>
          </cell>
          <cell r="N162" t="str">
            <v>GS</v>
          </cell>
          <cell r="O162">
            <v>13</v>
          </cell>
          <cell r="P162" t="str">
            <v>GS</v>
          </cell>
          <cell r="Q162">
            <v>160</v>
          </cell>
          <cell r="R162" t="str">
            <v>GS</v>
          </cell>
          <cell r="S162">
            <v>190000</v>
          </cell>
          <cell r="T162" t="str">
            <v>C</v>
          </cell>
          <cell r="U162">
            <v>0.21</v>
          </cell>
          <cell r="V162">
            <v>0.033</v>
          </cell>
          <cell r="W162" t="str">
            <v>E</v>
          </cell>
          <cell r="X162">
            <v>0.58</v>
          </cell>
          <cell r="Y162">
            <v>0.091</v>
          </cell>
          <cell r="Z162" t="str">
            <v>E</v>
          </cell>
          <cell r="AA162">
            <v>21</v>
          </cell>
          <cell r="AB162">
            <v>3.3</v>
          </cell>
          <cell r="AC162" t="str">
            <v>E</v>
          </cell>
          <cell r="AD162">
            <v>58</v>
          </cell>
          <cell r="AE162">
            <v>9.1</v>
          </cell>
          <cell r="AF162" t="str">
            <v>E</v>
          </cell>
          <cell r="AG162">
            <v>0.21</v>
          </cell>
          <cell r="AH162">
            <v>0.033</v>
          </cell>
          <cell r="AI162" t="str">
            <v>E</v>
          </cell>
          <cell r="AJ162">
            <v>0.58</v>
          </cell>
          <cell r="AK162">
            <v>0.091</v>
          </cell>
          <cell r="AL162" t="str">
            <v>E</v>
          </cell>
          <cell r="AM162" t="str">
            <v>NA</v>
          </cell>
          <cell r="AN162" t="str">
            <v>NA</v>
          </cell>
          <cell r="AO162">
            <v>5.71E-05</v>
          </cell>
          <cell r="AP162" t="str">
            <v>NA</v>
          </cell>
          <cell r="AQ162">
            <v>5.714E-05</v>
          </cell>
          <cell r="AR162" t="str">
            <v>NA</v>
          </cell>
          <cell r="AS162">
            <v>18</v>
          </cell>
          <cell r="AT162" t="str">
            <v>NO</v>
          </cell>
          <cell r="AU162">
            <v>890</v>
          </cell>
          <cell r="AV162" t="str">
            <v>NA</v>
          </cell>
          <cell r="AW162" t="str">
            <v>NA</v>
          </cell>
          <cell r="AX162" t="str">
            <v>NO</v>
          </cell>
          <cell r="AY162">
            <v>306.4</v>
          </cell>
          <cell r="AZ162" t="str">
            <v>NA</v>
          </cell>
          <cell r="BA162" t="str">
            <v>NA</v>
          </cell>
          <cell r="BB162" t="str">
            <v>NO</v>
          </cell>
        </row>
        <row r="163">
          <cell r="A163">
            <v>88744</v>
          </cell>
          <cell r="B163" t="str">
            <v>NITROANILINE, O-</v>
          </cell>
          <cell r="C163">
            <v>2.1</v>
          </cell>
          <cell r="D163" t="str">
            <v>GS</v>
          </cell>
          <cell r="E163">
            <v>5.8</v>
          </cell>
          <cell r="F163" t="str">
            <v>GS</v>
          </cell>
          <cell r="G163">
            <v>210</v>
          </cell>
          <cell r="H163" t="str">
            <v>GS</v>
          </cell>
          <cell r="I163">
            <v>580</v>
          </cell>
          <cell r="J163" t="str">
            <v>GS</v>
          </cell>
          <cell r="K163">
            <v>2.1</v>
          </cell>
          <cell r="L163" t="str">
            <v>GS</v>
          </cell>
          <cell r="M163">
            <v>5.8</v>
          </cell>
          <cell r="N163" t="str">
            <v>GS</v>
          </cell>
          <cell r="O163">
            <v>13</v>
          </cell>
          <cell r="P163" t="str">
            <v>GS</v>
          </cell>
          <cell r="Q163">
            <v>160</v>
          </cell>
          <cell r="R163" t="str">
            <v>GS</v>
          </cell>
          <cell r="S163">
            <v>190000</v>
          </cell>
          <cell r="T163" t="str">
            <v>C</v>
          </cell>
          <cell r="U163">
            <v>0.21</v>
          </cell>
          <cell r="V163">
            <v>0.037</v>
          </cell>
          <cell r="W163" t="str">
            <v>E</v>
          </cell>
          <cell r="X163">
            <v>0.58</v>
          </cell>
          <cell r="Y163">
            <v>0.1</v>
          </cell>
          <cell r="Z163" t="str">
            <v>E</v>
          </cell>
          <cell r="AA163">
            <v>21</v>
          </cell>
          <cell r="AB163">
            <v>3.7</v>
          </cell>
          <cell r="AC163" t="str">
            <v>E</v>
          </cell>
          <cell r="AD163">
            <v>58</v>
          </cell>
          <cell r="AE163">
            <v>10</v>
          </cell>
          <cell r="AF163" t="str">
            <v>E</v>
          </cell>
          <cell r="AG163">
            <v>0.21</v>
          </cell>
          <cell r="AH163">
            <v>0.037</v>
          </cell>
          <cell r="AI163" t="str">
            <v>E</v>
          </cell>
          <cell r="AJ163">
            <v>0.58</v>
          </cell>
          <cell r="AK163">
            <v>0.1</v>
          </cell>
          <cell r="AL163" t="str">
            <v>E</v>
          </cell>
          <cell r="AM163" t="str">
            <v>NA</v>
          </cell>
          <cell r="AN163" t="str">
            <v>NA</v>
          </cell>
          <cell r="AO163">
            <v>5.71E-05</v>
          </cell>
          <cell r="AP163" t="str">
            <v>NA</v>
          </cell>
          <cell r="AQ163">
            <v>5.714E-05</v>
          </cell>
          <cell r="AR163" t="str">
            <v>NA</v>
          </cell>
          <cell r="AS163">
            <v>27</v>
          </cell>
          <cell r="AT163" t="str">
            <v>NO</v>
          </cell>
          <cell r="AU163">
            <v>1260</v>
          </cell>
          <cell r="AV163" t="str">
            <v>NA</v>
          </cell>
          <cell r="AW163" t="str">
            <v>NA</v>
          </cell>
          <cell r="AX163" t="str">
            <v>NO</v>
          </cell>
          <cell r="AY163">
            <v>284.1</v>
          </cell>
          <cell r="AZ163" t="str">
            <v>NA</v>
          </cell>
          <cell r="BA163" t="str">
            <v>NA</v>
          </cell>
          <cell r="BB163" t="str">
            <v>NO</v>
          </cell>
        </row>
        <row r="164">
          <cell r="A164">
            <v>100016</v>
          </cell>
          <cell r="B164" t="str">
            <v>NITROANILINE, P-</v>
          </cell>
          <cell r="C164">
            <v>2.1</v>
          </cell>
          <cell r="D164" t="str">
            <v>GS</v>
          </cell>
          <cell r="E164">
            <v>5.8</v>
          </cell>
          <cell r="F164" t="str">
            <v>GS</v>
          </cell>
          <cell r="G164">
            <v>210</v>
          </cell>
          <cell r="H164" t="str">
            <v>GS</v>
          </cell>
          <cell r="I164">
            <v>580</v>
          </cell>
          <cell r="J164" t="str">
            <v>GS</v>
          </cell>
          <cell r="K164">
            <v>2.1</v>
          </cell>
          <cell r="L164" t="str">
            <v>GS</v>
          </cell>
          <cell r="M164">
            <v>5.8</v>
          </cell>
          <cell r="N164" t="str">
            <v>GS</v>
          </cell>
          <cell r="O164">
            <v>13</v>
          </cell>
          <cell r="P164" t="str">
            <v>GS</v>
          </cell>
          <cell r="Q164">
            <v>160</v>
          </cell>
          <cell r="R164" t="str">
            <v>GS</v>
          </cell>
          <cell r="S164">
            <v>190000</v>
          </cell>
          <cell r="T164" t="str">
            <v>C</v>
          </cell>
          <cell r="U164">
            <v>0.21</v>
          </cell>
          <cell r="V164">
            <v>0.031</v>
          </cell>
          <cell r="W164" t="str">
            <v>E</v>
          </cell>
          <cell r="X164">
            <v>0.58</v>
          </cell>
          <cell r="Y164">
            <v>0.086</v>
          </cell>
          <cell r="Z164" t="str">
            <v>E</v>
          </cell>
          <cell r="AA164">
            <v>21</v>
          </cell>
          <cell r="AB164">
            <v>3.1</v>
          </cell>
          <cell r="AC164" t="str">
            <v>E</v>
          </cell>
          <cell r="AD164">
            <v>58</v>
          </cell>
          <cell r="AE164">
            <v>8.6</v>
          </cell>
          <cell r="AF164" t="str">
            <v>E</v>
          </cell>
          <cell r="AG164">
            <v>0.21</v>
          </cell>
          <cell r="AH164">
            <v>0.031</v>
          </cell>
          <cell r="AI164" t="str">
            <v>E</v>
          </cell>
          <cell r="AJ164">
            <v>0.58</v>
          </cell>
          <cell r="AK164">
            <v>0.086</v>
          </cell>
          <cell r="AL164" t="str">
            <v>E</v>
          </cell>
          <cell r="AM164" t="str">
            <v>NA</v>
          </cell>
          <cell r="AN164" t="str">
            <v>NA</v>
          </cell>
          <cell r="AO164">
            <v>5.71E-05</v>
          </cell>
          <cell r="AP164" t="str">
            <v>NA</v>
          </cell>
          <cell r="AQ164">
            <v>5.714E-05</v>
          </cell>
          <cell r="AR164" t="str">
            <v>NA</v>
          </cell>
          <cell r="AS164">
            <v>15</v>
          </cell>
          <cell r="AT164" t="str">
            <v>NO</v>
          </cell>
          <cell r="AU164">
            <v>800</v>
          </cell>
          <cell r="AV164" t="str">
            <v>NA</v>
          </cell>
          <cell r="AW164" t="str">
            <v>NA</v>
          </cell>
          <cell r="AX164" t="str">
            <v>NO</v>
          </cell>
          <cell r="AY164">
            <v>331.7</v>
          </cell>
          <cell r="AZ164" t="str">
            <v>NA</v>
          </cell>
          <cell r="BA164" t="str">
            <v>NA</v>
          </cell>
          <cell r="BB164" t="str">
            <v>NO</v>
          </cell>
        </row>
        <row r="165">
          <cell r="A165">
            <v>98953</v>
          </cell>
          <cell r="B165" t="str">
            <v>NITROBENZENE</v>
          </cell>
          <cell r="C165">
            <v>18</v>
          </cell>
          <cell r="D165" t="str">
            <v>GS</v>
          </cell>
          <cell r="E165">
            <v>51</v>
          </cell>
          <cell r="F165" t="str">
            <v>GS</v>
          </cell>
          <cell r="G165">
            <v>1800</v>
          </cell>
          <cell r="H165" t="str">
            <v>GS</v>
          </cell>
          <cell r="I165">
            <v>5100</v>
          </cell>
          <cell r="J165" t="str">
            <v>GS</v>
          </cell>
          <cell r="K165">
            <v>18000</v>
          </cell>
          <cell r="L165" t="str">
            <v>GS</v>
          </cell>
          <cell r="M165">
            <v>51000</v>
          </cell>
          <cell r="N165" t="str">
            <v>GS</v>
          </cell>
          <cell r="O165">
            <v>110</v>
          </cell>
          <cell r="P165" t="str">
            <v>GS</v>
          </cell>
          <cell r="Q165">
            <v>1400</v>
          </cell>
          <cell r="R165" t="str">
            <v>GS</v>
          </cell>
          <cell r="S165">
            <v>10000</v>
          </cell>
          <cell r="T165" t="str">
            <v>C</v>
          </cell>
          <cell r="U165">
            <v>1.8</v>
          </cell>
          <cell r="V165">
            <v>0.79</v>
          </cell>
          <cell r="W165" t="str">
            <v>E</v>
          </cell>
          <cell r="X165">
            <v>5.1</v>
          </cell>
          <cell r="Y165">
            <v>2.2</v>
          </cell>
          <cell r="Z165" t="str">
            <v>E</v>
          </cell>
          <cell r="AA165">
            <v>180</v>
          </cell>
          <cell r="AB165">
            <v>79</v>
          </cell>
          <cell r="AC165" t="str">
            <v>E</v>
          </cell>
          <cell r="AD165">
            <v>510</v>
          </cell>
          <cell r="AE165">
            <v>220</v>
          </cell>
          <cell r="AF165" t="str">
            <v>E</v>
          </cell>
          <cell r="AG165">
            <v>1800</v>
          </cell>
          <cell r="AH165">
            <v>790</v>
          </cell>
          <cell r="AI165" t="str">
            <v>E</v>
          </cell>
          <cell r="AJ165">
            <v>5100</v>
          </cell>
          <cell r="AK165">
            <v>2200</v>
          </cell>
          <cell r="AL165" t="str">
            <v>E</v>
          </cell>
          <cell r="AM165" t="str">
            <v>NA</v>
          </cell>
          <cell r="AN165" t="str">
            <v>NA</v>
          </cell>
          <cell r="AO165">
            <v>0.0005</v>
          </cell>
          <cell r="AP165" t="str">
            <v>NA</v>
          </cell>
          <cell r="AQ165">
            <v>0.0005714</v>
          </cell>
          <cell r="AR165" t="str">
            <v>NA</v>
          </cell>
          <cell r="AS165">
            <v>130</v>
          </cell>
          <cell r="AT165" t="str">
            <v>NO</v>
          </cell>
          <cell r="AU165">
            <v>1900</v>
          </cell>
          <cell r="AV165" t="str">
            <v>NA</v>
          </cell>
          <cell r="AW165" t="str">
            <v>NA</v>
          </cell>
          <cell r="AX165" t="str">
            <v>YES</v>
          </cell>
          <cell r="AY165">
            <v>210.8</v>
          </cell>
          <cell r="AZ165">
            <v>0.64</v>
          </cell>
          <cell r="BA165" t="str">
            <v>NA</v>
          </cell>
          <cell r="BB165" t="str">
            <v>NO</v>
          </cell>
        </row>
        <row r="166">
          <cell r="A166">
            <v>88755</v>
          </cell>
          <cell r="B166" t="str">
            <v>NITROPHENOL, 2-</v>
          </cell>
          <cell r="C166">
            <v>2300</v>
          </cell>
          <cell r="D166" t="str">
            <v>GS</v>
          </cell>
          <cell r="E166">
            <v>6300</v>
          </cell>
          <cell r="F166" t="str">
            <v>GS</v>
          </cell>
          <cell r="G166">
            <v>230000</v>
          </cell>
          <cell r="H166" t="str">
            <v>GS</v>
          </cell>
          <cell r="I166">
            <v>630000</v>
          </cell>
          <cell r="J166" t="str">
            <v>GS</v>
          </cell>
          <cell r="K166">
            <v>2100000</v>
          </cell>
          <cell r="L166" t="str">
            <v>S</v>
          </cell>
          <cell r="M166">
            <v>2100000</v>
          </cell>
          <cell r="N166" t="str">
            <v>S</v>
          </cell>
          <cell r="O166">
            <v>14000</v>
          </cell>
          <cell r="P166" t="str">
            <v>GS</v>
          </cell>
          <cell r="Q166">
            <v>170000</v>
          </cell>
          <cell r="R166" t="str">
            <v>GS</v>
          </cell>
          <cell r="S166">
            <v>190000</v>
          </cell>
          <cell r="T166" t="str">
            <v>C</v>
          </cell>
          <cell r="U166">
            <v>230</v>
          </cell>
          <cell r="V166">
            <v>47</v>
          </cell>
          <cell r="W166" t="str">
            <v>E</v>
          </cell>
          <cell r="X166">
            <v>630</v>
          </cell>
          <cell r="Y166">
            <v>130</v>
          </cell>
          <cell r="Z166" t="str">
            <v>E</v>
          </cell>
          <cell r="AA166">
            <v>23000</v>
          </cell>
          <cell r="AB166">
            <v>4700</v>
          </cell>
          <cell r="AC166" t="str">
            <v>E</v>
          </cell>
          <cell r="AD166">
            <v>63000</v>
          </cell>
          <cell r="AE166">
            <v>13000</v>
          </cell>
          <cell r="AF166" t="str">
            <v>E</v>
          </cell>
          <cell r="AG166">
            <v>190000</v>
          </cell>
          <cell r="AH166">
            <v>43000</v>
          </cell>
          <cell r="AI166" t="str">
            <v>E</v>
          </cell>
          <cell r="AJ166">
            <v>190000</v>
          </cell>
          <cell r="AK166">
            <v>43000</v>
          </cell>
          <cell r="AL166" t="str">
            <v>E</v>
          </cell>
          <cell r="AM166" t="str">
            <v>NA</v>
          </cell>
          <cell r="AN166" t="str">
            <v>NA</v>
          </cell>
          <cell r="AO166">
            <v>0.062</v>
          </cell>
          <cell r="AP166" t="str">
            <v>NA</v>
          </cell>
          <cell r="AQ166">
            <v>0.062</v>
          </cell>
          <cell r="AR166" t="str">
            <v>NA</v>
          </cell>
          <cell r="AS166">
            <v>37</v>
          </cell>
          <cell r="AT166" t="str">
            <v>NO</v>
          </cell>
          <cell r="AU166">
            <v>2100</v>
          </cell>
          <cell r="AV166" t="str">
            <v>NA</v>
          </cell>
          <cell r="AW166" t="str">
            <v>NA</v>
          </cell>
          <cell r="AX166" t="str">
            <v>NO</v>
          </cell>
          <cell r="AY166">
            <v>215</v>
          </cell>
          <cell r="AZ166">
            <v>9.01</v>
          </cell>
          <cell r="BA166" t="str">
            <v>NA</v>
          </cell>
          <cell r="BB166" t="str">
            <v>NO</v>
          </cell>
        </row>
        <row r="167">
          <cell r="A167">
            <v>100027</v>
          </cell>
          <cell r="B167" t="str">
            <v>NITROPHENOL, 4-</v>
          </cell>
          <cell r="C167">
            <v>60</v>
          </cell>
          <cell r="D167" t="str">
            <v>H</v>
          </cell>
          <cell r="E167">
            <v>60</v>
          </cell>
          <cell r="F167" t="str">
            <v>H</v>
          </cell>
          <cell r="G167">
            <v>6000</v>
          </cell>
          <cell r="H167" t="str">
            <v>H</v>
          </cell>
          <cell r="I167">
            <v>6000</v>
          </cell>
          <cell r="J167" t="str">
            <v>H</v>
          </cell>
          <cell r="K167">
            <v>60000</v>
          </cell>
          <cell r="L167" t="str">
            <v>H</v>
          </cell>
          <cell r="M167">
            <v>60000</v>
          </cell>
          <cell r="N167" t="str">
            <v>H</v>
          </cell>
          <cell r="O167">
            <v>14000</v>
          </cell>
          <cell r="P167" t="str">
            <v>GS</v>
          </cell>
          <cell r="Q167">
            <v>170000</v>
          </cell>
          <cell r="R167" t="str">
            <v>GS</v>
          </cell>
          <cell r="S167">
            <v>190000</v>
          </cell>
          <cell r="T167" t="str">
            <v>C</v>
          </cell>
          <cell r="U167">
            <v>6</v>
          </cell>
          <cell r="V167">
            <v>4.2</v>
          </cell>
          <cell r="W167" t="str">
            <v>E</v>
          </cell>
          <cell r="X167">
            <v>6</v>
          </cell>
          <cell r="Y167">
            <v>4.2</v>
          </cell>
          <cell r="Z167" t="str">
            <v>E</v>
          </cell>
          <cell r="AA167">
            <v>600</v>
          </cell>
          <cell r="AB167">
            <v>420</v>
          </cell>
          <cell r="AC167" t="str">
            <v>E</v>
          </cell>
          <cell r="AD167">
            <v>600</v>
          </cell>
          <cell r="AE167">
            <v>420</v>
          </cell>
          <cell r="AF167" t="str">
            <v>E</v>
          </cell>
          <cell r="AG167">
            <v>6000</v>
          </cell>
          <cell r="AH167">
            <v>4200</v>
          </cell>
          <cell r="AI167" t="str">
            <v>E</v>
          </cell>
          <cell r="AJ167">
            <v>6000</v>
          </cell>
          <cell r="AK167">
            <v>4200</v>
          </cell>
          <cell r="AL167" t="str">
            <v>E</v>
          </cell>
          <cell r="AM167" t="str">
            <v>NA</v>
          </cell>
          <cell r="AN167" t="str">
            <v>NA</v>
          </cell>
          <cell r="AO167">
            <v>0.062</v>
          </cell>
          <cell r="AP167" t="str">
            <v>NA</v>
          </cell>
          <cell r="AQ167">
            <v>0.062</v>
          </cell>
          <cell r="AR167" t="str">
            <v>NA</v>
          </cell>
          <cell r="AS167">
            <v>230</v>
          </cell>
          <cell r="AT167" t="str">
            <v>NO</v>
          </cell>
          <cell r="AU167">
            <v>16000</v>
          </cell>
          <cell r="AV167" t="str">
            <v>NA</v>
          </cell>
          <cell r="AW167" t="str">
            <v>NA</v>
          </cell>
          <cell r="AX167" t="str">
            <v>NO</v>
          </cell>
          <cell r="AY167">
            <v>279</v>
          </cell>
          <cell r="AZ167">
            <v>25.81</v>
          </cell>
          <cell r="BA167" t="str">
            <v>NA</v>
          </cell>
          <cell r="BB167" t="str">
            <v>NO</v>
          </cell>
        </row>
        <row r="168">
          <cell r="A168">
            <v>79469</v>
          </cell>
          <cell r="B168" t="str">
            <v>NITROPROPANE, 2-</v>
          </cell>
          <cell r="C168">
            <v>0.016</v>
          </cell>
          <cell r="D168" t="str">
            <v>NC</v>
          </cell>
          <cell r="E168">
            <v>0.068</v>
          </cell>
          <cell r="F168" t="str">
            <v>NC</v>
          </cell>
          <cell r="G168">
            <v>1.6</v>
          </cell>
          <cell r="H168" t="str">
            <v>NC</v>
          </cell>
          <cell r="I168">
            <v>6.8</v>
          </cell>
          <cell r="J168" t="str">
            <v>NC</v>
          </cell>
          <cell r="K168">
            <v>0.16</v>
          </cell>
          <cell r="L168" t="str">
            <v>NC</v>
          </cell>
          <cell r="M168">
            <v>0.68</v>
          </cell>
          <cell r="N168" t="str">
            <v>NC</v>
          </cell>
          <cell r="O168">
            <v>0.12</v>
          </cell>
          <cell r="P168" t="str">
            <v>NC</v>
          </cell>
          <cell r="Q168">
            <v>0.61</v>
          </cell>
          <cell r="R168" t="str">
            <v>NC</v>
          </cell>
          <cell r="S168">
            <v>0.69</v>
          </cell>
          <cell r="T168" t="str">
            <v>NC</v>
          </cell>
          <cell r="U168">
            <v>0.0016</v>
          </cell>
          <cell r="V168">
            <v>0.00026</v>
          </cell>
          <cell r="W168" t="str">
            <v>E</v>
          </cell>
          <cell r="X168">
            <v>0.0068</v>
          </cell>
          <cell r="Y168">
            <v>0.0011</v>
          </cell>
          <cell r="Z168" t="str">
            <v>E</v>
          </cell>
          <cell r="AA168">
            <v>0.16</v>
          </cell>
          <cell r="AB168">
            <v>0.026</v>
          </cell>
          <cell r="AC168" t="str">
            <v>E</v>
          </cell>
          <cell r="AD168">
            <v>0.68</v>
          </cell>
          <cell r="AE168">
            <v>0.11</v>
          </cell>
          <cell r="AF168" t="str">
            <v>E</v>
          </cell>
          <cell r="AG168">
            <v>0.016</v>
          </cell>
          <cell r="AH168">
            <v>0.0026</v>
          </cell>
          <cell r="AI168" t="str">
            <v>E</v>
          </cell>
          <cell r="AJ168">
            <v>0.068</v>
          </cell>
          <cell r="AK168">
            <v>0.011</v>
          </cell>
          <cell r="AL168" t="str">
            <v>E</v>
          </cell>
          <cell r="AM168" t="str">
            <v>NA</v>
          </cell>
          <cell r="AN168" t="str">
            <v>NA</v>
          </cell>
          <cell r="AO168">
            <v>5.71E-05</v>
          </cell>
          <cell r="AP168">
            <v>9.45</v>
          </cell>
          <cell r="AQ168">
            <v>0.00571</v>
          </cell>
          <cell r="AR168">
            <v>9.45</v>
          </cell>
          <cell r="AS168">
            <v>20</v>
          </cell>
          <cell r="AT168" t="str">
            <v>YES</v>
          </cell>
          <cell r="AU168">
            <v>17000</v>
          </cell>
          <cell r="AV168">
            <v>13000</v>
          </cell>
          <cell r="AW168">
            <v>14900</v>
          </cell>
          <cell r="AX168" t="str">
            <v>YES</v>
          </cell>
          <cell r="AY168">
            <v>120.25</v>
          </cell>
          <cell r="AZ168">
            <v>0.69</v>
          </cell>
          <cell r="BA168" t="str">
            <v>NA</v>
          </cell>
          <cell r="BB168" t="str">
            <v>NO</v>
          </cell>
        </row>
        <row r="169">
          <cell r="A169">
            <v>621647</v>
          </cell>
          <cell r="B169" t="str">
            <v>NITROSODI-N-PROPYLAMINE, N-</v>
          </cell>
          <cell r="C169">
            <v>0.094</v>
          </cell>
          <cell r="D169" t="str">
            <v>GC</v>
          </cell>
          <cell r="E169">
            <v>0.37</v>
          </cell>
          <cell r="F169" t="str">
            <v>GC</v>
          </cell>
          <cell r="G169">
            <v>9.4</v>
          </cell>
          <cell r="H169" t="str">
            <v>GC</v>
          </cell>
          <cell r="I169">
            <v>37</v>
          </cell>
          <cell r="J169" t="str">
            <v>GC</v>
          </cell>
          <cell r="K169">
            <v>94</v>
          </cell>
          <cell r="L169" t="str">
            <v>GC</v>
          </cell>
          <cell r="M169">
            <v>370</v>
          </cell>
          <cell r="N169" t="str">
            <v>GC</v>
          </cell>
          <cell r="O169">
            <v>2.6</v>
          </cell>
          <cell r="P169" t="str">
            <v>GC</v>
          </cell>
          <cell r="Q169">
            <v>11</v>
          </cell>
          <cell r="R169" t="str">
            <v>GC</v>
          </cell>
          <cell r="S169">
            <v>10000</v>
          </cell>
          <cell r="T169" t="str">
            <v>C</v>
          </cell>
          <cell r="U169">
            <v>0.0094</v>
          </cell>
          <cell r="V169">
            <v>0.0013</v>
          </cell>
          <cell r="W169" t="str">
            <v>E</v>
          </cell>
          <cell r="X169">
            <v>0.037</v>
          </cell>
          <cell r="Y169">
            <v>0.0051</v>
          </cell>
          <cell r="Z169" t="str">
            <v>E</v>
          </cell>
          <cell r="AA169">
            <v>0.94</v>
          </cell>
          <cell r="AB169">
            <v>0.13</v>
          </cell>
          <cell r="AC169" t="str">
            <v>E</v>
          </cell>
          <cell r="AD169">
            <v>3.7</v>
          </cell>
          <cell r="AE169">
            <v>0.51</v>
          </cell>
          <cell r="AF169" t="str">
            <v>E</v>
          </cell>
          <cell r="AG169">
            <v>9.4</v>
          </cell>
          <cell r="AH169">
            <v>1.3</v>
          </cell>
          <cell r="AI169" t="str">
            <v>E</v>
          </cell>
          <cell r="AJ169">
            <v>37</v>
          </cell>
          <cell r="AK169">
            <v>5.1</v>
          </cell>
          <cell r="AL169" t="str">
            <v>E</v>
          </cell>
          <cell r="AM169" t="str">
            <v>NA</v>
          </cell>
          <cell r="AN169" t="str">
            <v>NA</v>
          </cell>
          <cell r="AO169">
            <v>0.095</v>
          </cell>
          <cell r="AP169">
            <v>7</v>
          </cell>
          <cell r="AQ169">
            <v>0.095</v>
          </cell>
          <cell r="AR169">
            <v>7</v>
          </cell>
          <cell r="AS169">
            <v>11</v>
          </cell>
          <cell r="AT169" t="str">
            <v>NO</v>
          </cell>
          <cell r="AU169">
            <v>9894</v>
          </cell>
          <cell r="AV169" t="str">
            <v>NA</v>
          </cell>
          <cell r="AW169" t="str">
            <v>NA</v>
          </cell>
          <cell r="AX169" t="str">
            <v>YES</v>
          </cell>
          <cell r="AY169">
            <v>206</v>
          </cell>
          <cell r="AZ169">
            <v>0.69</v>
          </cell>
          <cell r="BA169" t="str">
            <v>NA</v>
          </cell>
          <cell r="BB169" t="str">
            <v>NO</v>
          </cell>
        </row>
        <row r="170">
          <cell r="A170">
            <v>55185</v>
          </cell>
          <cell r="B170" t="str">
            <v>NITROSODIETHYLAMINE, N-</v>
          </cell>
          <cell r="C170">
            <v>0.001</v>
          </cell>
          <cell r="D170" t="str">
            <v>NC</v>
          </cell>
          <cell r="E170">
            <v>0.0043</v>
          </cell>
          <cell r="F170" t="str">
            <v>NC</v>
          </cell>
          <cell r="G170">
            <v>0.1</v>
          </cell>
          <cell r="H170" t="str">
            <v>NC</v>
          </cell>
          <cell r="I170">
            <v>0.43</v>
          </cell>
          <cell r="J170" t="str">
            <v>NC</v>
          </cell>
          <cell r="K170">
            <v>0.01</v>
          </cell>
          <cell r="L170" t="str">
            <v>NC</v>
          </cell>
          <cell r="M170">
            <v>0.043</v>
          </cell>
          <cell r="N170" t="str">
            <v>NC</v>
          </cell>
          <cell r="O170">
            <v>0.0073</v>
          </cell>
          <cell r="P170" t="str">
            <v>NC</v>
          </cell>
          <cell r="Q170">
            <v>0.038</v>
          </cell>
          <cell r="R170" t="str">
            <v>NC</v>
          </cell>
          <cell r="S170">
            <v>0.043</v>
          </cell>
          <cell r="T170" t="str">
            <v>NC</v>
          </cell>
          <cell r="U170">
            <v>0.0001</v>
          </cell>
          <cell r="V170">
            <v>1.8E-05</v>
          </cell>
          <cell r="W170" t="str">
            <v>E</v>
          </cell>
          <cell r="X170">
            <v>0.00043</v>
          </cell>
          <cell r="Y170">
            <v>7.5E-05</v>
          </cell>
          <cell r="Z170" t="str">
            <v>E</v>
          </cell>
          <cell r="AA170">
            <v>0.01</v>
          </cell>
          <cell r="AB170">
            <v>0.0018</v>
          </cell>
          <cell r="AC170" t="str">
            <v>E</v>
          </cell>
          <cell r="AD170">
            <v>0.043</v>
          </cell>
          <cell r="AE170">
            <v>0.0075</v>
          </cell>
          <cell r="AF170" t="str">
            <v>E</v>
          </cell>
          <cell r="AG170">
            <v>0.001</v>
          </cell>
          <cell r="AH170">
            <v>0.00018</v>
          </cell>
          <cell r="AI170" t="str">
            <v>E</v>
          </cell>
          <cell r="AJ170">
            <v>0.0043</v>
          </cell>
          <cell r="AK170">
            <v>0.00075</v>
          </cell>
          <cell r="AL170" t="str">
            <v>E</v>
          </cell>
          <cell r="AM170" t="str">
            <v>NA</v>
          </cell>
          <cell r="AN170" t="str">
            <v>NA</v>
          </cell>
          <cell r="AO170" t="str">
            <v>NA</v>
          </cell>
          <cell r="AP170">
            <v>150</v>
          </cell>
          <cell r="AQ170" t="str">
            <v>NA</v>
          </cell>
          <cell r="AR170">
            <v>151</v>
          </cell>
          <cell r="AS170">
            <v>26</v>
          </cell>
          <cell r="AT170" t="str">
            <v>YES</v>
          </cell>
          <cell r="AU170">
            <v>93000</v>
          </cell>
          <cell r="AV170">
            <v>13000</v>
          </cell>
          <cell r="AW170">
            <v>14900</v>
          </cell>
          <cell r="AX170" t="str">
            <v>YES</v>
          </cell>
          <cell r="AY170">
            <v>176</v>
          </cell>
          <cell r="AZ170">
            <v>0.69</v>
          </cell>
          <cell r="BA170" t="str">
            <v>NA</v>
          </cell>
          <cell r="BB170" t="str">
            <v>NO</v>
          </cell>
        </row>
        <row r="171">
          <cell r="A171">
            <v>62759</v>
          </cell>
          <cell r="B171" t="str">
            <v>NITROSODIMETHYLAMINE, N-</v>
          </cell>
          <cell r="C171">
            <v>0.0031</v>
          </cell>
          <cell r="D171" t="str">
            <v>NC</v>
          </cell>
          <cell r="E171">
            <v>0.013</v>
          </cell>
          <cell r="F171" t="str">
            <v>NC</v>
          </cell>
          <cell r="G171">
            <v>0.31</v>
          </cell>
          <cell r="H171" t="str">
            <v>NC</v>
          </cell>
          <cell r="I171">
            <v>1.3</v>
          </cell>
          <cell r="J171" t="str">
            <v>NC</v>
          </cell>
          <cell r="K171">
            <v>0.031</v>
          </cell>
          <cell r="L171" t="str">
            <v>NC</v>
          </cell>
          <cell r="M171">
            <v>0.13</v>
          </cell>
          <cell r="N171" t="str">
            <v>NC</v>
          </cell>
          <cell r="O171">
            <v>0.023</v>
          </cell>
          <cell r="P171" t="str">
            <v>NC</v>
          </cell>
          <cell r="Q171">
            <v>0.12</v>
          </cell>
          <cell r="R171" t="str">
            <v>NC</v>
          </cell>
          <cell r="S171">
            <v>0.13</v>
          </cell>
          <cell r="T171" t="str">
            <v>NC</v>
          </cell>
          <cell r="U171">
            <v>0.00031</v>
          </cell>
          <cell r="V171">
            <v>4.1E-05</v>
          </cell>
          <cell r="W171" t="str">
            <v>E</v>
          </cell>
          <cell r="X171">
            <v>0.0013</v>
          </cell>
          <cell r="Y171">
            <v>0.00017</v>
          </cell>
          <cell r="Z171" t="str">
            <v>E</v>
          </cell>
          <cell r="AA171">
            <v>0.031</v>
          </cell>
          <cell r="AB171">
            <v>0.0041</v>
          </cell>
          <cell r="AC171" t="str">
            <v>E</v>
          </cell>
          <cell r="AD171">
            <v>0.13</v>
          </cell>
          <cell r="AE171">
            <v>0.017</v>
          </cell>
          <cell r="AF171" t="str">
            <v>E</v>
          </cell>
          <cell r="AG171">
            <v>0.0031</v>
          </cell>
          <cell r="AH171">
            <v>0.00041</v>
          </cell>
          <cell r="AI171" t="str">
            <v>E</v>
          </cell>
          <cell r="AJ171">
            <v>0.013</v>
          </cell>
          <cell r="AK171">
            <v>0.0017</v>
          </cell>
          <cell r="AL171" t="str">
            <v>E</v>
          </cell>
          <cell r="AM171" t="str">
            <v>NA</v>
          </cell>
          <cell r="AN171" t="str">
            <v>NA</v>
          </cell>
          <cell r="AO171" t="str">
            <v>NA</v>
          </cell>
          <cell r="AP171">
            <v>51</v>
          </cell>
          <cell r="AQ171" t="str">
            <v>NA</v>
          </cell>
          <cell r="AR171">
            <v>49</v>
          </cell>
          <cell r="AS171">
            <v>8.5</v>
          </cell>
          <cell r="AT171" t="str">
            <v>YES</v>
          </cell>
          <cell r="AU171">
            <v>1000000</v>
          </cell>
          <cell r="AV171">
            <v>13000</v>
          </cell>
          <cell r="AW171">
            <v>14900</v>
          </cell>
          <cell r="AX171" t="str">
            <v>YES</v>
          </cell>
          <cell r="AY171">
            <v>154</v>
          </cell>
          <cell r="AZ171">
            <v>0.69</v>
          </cell>
          <cell r="BA171" t="str">
            <v>NA</v>
          </cell>
          <cell r="BB171" t="str">
            <v>NO</v>
          </cell>
        </row>
        <row r="172">
          <cell r="A172">
            <v>86306</v>
          </cell>
          <cell r="B172" t="str">
            <v>NITROSODIPHENYLAMINE, N-</v>
          </cell>
          <cell r="C172">
            <v>130</v>
          </cell>
          <cell r="D172" t="str">
            <v>GC</v>
          </cell>
          <cell r="E172">
            <v>530</v>
          </cell>
          <cell r="F172" t="str">
            <v>GC</v>
          </cell>
          <cell r="G172">
            <v>13000</v>
          </cell>
          <cell r="H172" t="str">
            <v>GC</v>
          </cell>
          <cell r="I172">
            <v>35000</v>
          </cell>
          <cell r="J172" t="str">
            <v>S</v>
          </cell>
          <cell r="K172">
            <v>35000</v>
          </cell>
          <cell r="L172" t="str">
            <v>S</v>
          </cell>
          <cell r="M172">
            <v>35000</v>
          </cell>
          <cell r="N172" t="str">
            <v>S</v>
          </cell>
          <cell r="O172">
            <v>3700</v>
          </cell>
          <cell r="P172" t="str">
            <v>GC</v>
          </cell>
          <cell r="Q172">
            <v>16000</v>
          </cell>
          <cell r="R172" t="str">
            <v>GC</v>
          </cell>
          <cell r="S172">
            <v>190000</v>
          </cell>
          <cell r="T172" t="str">
            <v>C</v>
          </cell>
          <cell r="U172">
            <v>13</v>
          </cell>
          <cell r="V172">
            <v>20</v>
          </cell>
          <cell r="W172" t="str">
            <v>E</v>
          </cell>
          <cell r="X172">
            <v>53</v>
          </cell>
          <cell r="Y172">
            <v>82</v>
          </cell>
          <cell r="Z172" t="str">
            <v>E</v>
          </cell>
          <cell r="AA172">
            <v>1300</v>
          </cell>
          <cell r="AB172">
            <v>2000</v>
          </cell>
          <cell r="AC172" t="str">
            <v>E</v>
          </cell>
          <cell r="AD172">
            <v>3500</v>
          </cell>
          <cell r="AE172">
            <v>5400</v>
          </cell>
          <cell r="AF172" t="str">
            <v>E</v>
          </cell>
          <cell r="AG172">
            <v>3500</v>
          </cell>
          <cell r="AH172">
            <v>5400</v>
          </cell>
          <cell r="AI172" t="str">
            <v>E</v>
          </cell>
          <cell r="AJ172">
            <v>3500</v>
          </cell>
          <cell r="AK172">
            <v>5400</v>
          </cell>
          <cell r="AL172" t="str">
            <v>E</v>
          </cell>
          <cell r="AM172">
            <v>30</v>
          </cell>
          <cell r="AN172" t="str">
            <v>NA</v>
          </cell>
          <cell r="AO172" t="str">
            <v>NA</v>
          </cell>
          <cell r="AP172">
            <v>0.0049</v>
          </cell>
          <cell r="AQ172" t="str">
            <v>NA</v>
          </cell>
          <cell r="AR172">
            <v>0.0091</v>
          </cell>
          <cell r="AS172">
            <v>580</v>
          </cell>
          <cell r="AT172" t="str">
            <v>NO</v>
          </cell>
          <cell r="AU172">
            <v>35</v>
          </cell>
          <cell r="AV172" t="str">
            <v>NA</v>
          </cell>
          <cell r="AW172" t="str">
            <v>NA</v>
          </cell>
          <cell r="AX172" t="str">
            <v>NO</v>
          </cell>
          <cell r="AY172">
            <v>268.7</v>
          </cell>
          <cell r="AZ172">
            <v>3.72</v>
          </cell>
          <cell r="BA172" t="str">
            <v>NA</v>
          </cell>
          <cell r="BB172" t="str">
            <v>NO</v>
          </cell>
        </row>
        <row r="173">
          <cell r="A173">
            <v>117840</v>
          </cell>
          <cell r="B173" t="str">
            <v>OCTYL PHTHALATE, DI-N-</v>
          </cell>
          <cell r="C173">
            <v>730</v>
          </cell>
          <cell r="D173" t="str">
            <v>GS</v>
          </cell>
          <cell r="E173">
            <v>2000</v>
          </cell>
          <cell r="F173" t="str">
            <v>GS</v>
          </cell>
          <cell r="G173">
            <v>3000</v>
          </cell>
          <cell r="H173" t="str">
            <v>S</v>
          </cell>
          <cell r="I173">
            <v>3000</v>
          </cell>
          <cell r="J173" t="str">
            <v>S</v>
          </cell>
          <cell r="K173">
            <v>3000</v>
          </cell>
          <cell r="L173" t="str">
            <v>S</v>
          </cell>
          <cell r="M173">
            <v>3000</v>
          </cell>
          <cell r="N173" t="str">
            <v>S</v>
          </cell>
          <cell r="O173">
            <v>4400</v>
          </cell>
          <cell r="P173" t="str">
            <v>GS</v>
          </cell>
          <cell r="Q173">
            <v>10000</v>
          </cell>
          <cell r="R173" t="str">
            <v>C</v>
          </cell>
          <cell r="S173">
            <v>10000</v>
          </cell>
          <cell r="T173" t="str">
            <v>C</v>
          </cell>
          <cell r="U173">
            <v>73</v>
          </cell>
          <cell r="V173">
            <v>10000</v>
          </cell>
          <cell r="W173" t="str">
            <v>C</v>
          </cell>
          <cell r="X173">
            <v>200</v>
          </cell>
          <cell r="Y173">
            <v>10000</v>
          </cell>
          <cell r="Z173" t="str">
            <v>C</v>
          </cell>
          <cell r="AA173">
            <v>300</v>
          </cell>
          <cell r="AB173">
            <v>10000</v>
          </cell>
          <cell r="AC173" t="str">
            <v>C</v>
          </cell>
          <cell r="AD173">
            <v>300</v>
          </cell>
          <cell r="AE173">
            <v>10000</v>
          </cell>
          <cell r="AF173" t="str">
            <v>C</v>
          </cell>
          <cell r="AG173">
            <v>300</v>
          </cell>
          <cell r="AH173">
            <v>10000</v>
          </cell>
          <cell r="AI173" t="str">
            <v>C</v>
          </cell>
          <cell r="AJ173">
            <v>300</v>
          </cell>
          <cell r="AK173">
            <v>10000</v>
          </cell>
          <cell r="AL173" t="str">
            <v>C</v>
          </cell>
          <cell r="AM173">
            <v>5</v>
          </cell>
          <cell r="AN173" t="str">
            <v>NA</v>
          </cell>
          <cell r="AO173">
            <v>0.02</v>
          </cell>
          <cell r="AP173" t="str">
            <v>NA</v>
          </cell>
          <cell r="AQ173">
            <v>0.02</v>
          </cell>
          <cell r="AR173" t="str">
            <v>NA</v>
          </cell>
          <cell r="AS173">
            <v>980000000</v>
          </cell>
          <cell r="AT173" t="str">
            <v>NO</v>
          </cell>
          <cell r="AU173">
            <v>3</v>
          </cell>
          <cell r="AV173" t="str">
            <v>NA</v>
          </cell>
          <cell r="AW173" t="str">
            <v>NA</v>
          </cell>
          <cell r="AX173" t="str">
            <v>YES</v>
          </cell>
          <cell r="AY173">
            <v>234</v>
          </cell>
          <cell r="AZ173">
            <v>0.69</v>
          </cell>
          <cell r="BA173" t="str">
            <v>NA</v>
          </cell>
          <cell r="BB173" t="str">
            <v>NO</v>
          </cell>
        </row>
        <row r="174">
          <cell r="A174">
            <v>23135220</v>
          </cell>
          <cell r="B174" t="str">
            <v>OXAMYL (VYDATE)</v>
          </cell>
          <cell r="C174">
            <v>200</v>
          </cell>
          <cell r="D174" t="str">
            <v>M</v>
          </cell>
          <cell r="E174">
            <v>200</v>
          </cell>
          <cell r="F174" t="str">
            <v>M</v>
          </cell>
          <cell r="G174">
            <v>20000</v>
          </cell>
          <cell r="H174" t="str">
            <v>M</v>
          </cell>
          <cell r="I174">
            <v>20000</v>
          </cell>
          <cell r="J174" t="str">
            <v>M</v>
          </cell>
          <cell r="K174">
            <v>200</v>
          </cell>
          <cell r="L174" t="str">
            <v>M</v>
          </cell>
          <cell r="M174">
            <v>200</v>
          </cell>
          <cell r="N174" t="str">
            <v>M</v>
          </cell>
          <cell r="O174">
            <v>5500</v>
          </cell>
          <cell r="P174" t="str">
            <v>GS</v>
          </cell>
          <cell r="Q174">
            <v>70000</v>
          </cell>
          <cell r="R174" t="str">
            <v>GS</v>
          </cell>
          <cell r="S174">
            <v>190000</v>
          </cell>
          <cell r="T174" t="str">
            <v>C</v>
          </cell>
          <cell r="U174">
            <v>20</v>
          </cell>
          <cell r="V174">
            <v>2.6</v>
          </cell>
          <cell r="W174" t="str">
            <v>E</v>
          </cell>
          <cell r="X174">
            <v>20</v>
          </cell>
          <cell r="Y174">
            <v>2.6</v>
          </cell>
          <cell r="Z174" t="str">
            <v>E</v>
          </cell>
          <cell r="AA174">
            <v>2000</v>
          </cell>
          <cell r="AB174">
            <v>260</v>
          </cell>
          <cell r="AC174" t="str">
            <v>E</v>
          </cell>
          <cell r="AD174">
            <v>2000</v>
          </cell>
          <cell r="AE174">
            <v>260</v>
          </cell>
          <cell r="AF174" t="str">
            <v>E</v>
          </cell>
          <cell r="AG174">
            <v>20</v>
          </cell>
          <cell r="AH174">
            <v>2.6</v>
          </cell>
          <cell r="AI174" t="str">
            <v>E</v>
          </cell>
          <cell r="AJ174">
            <v>20</v>
          </cell>
          <cell r="AK174">
            <v>2.6</v>
          </cell>
          <cell r="AL174" t="str">
            <v>E</v>
          </cell>
          <cell r="AM174" t="str">
            <v>NA</v>
          </cell>
          <cell r="AN174" t="str">
            <v>NA</v>
          </cell>
          <cell r="AO174">
            <v>0.025</v>
          </cell>
          <cell r="AP174" t="str">
            <v>NA</v>
          </cell>
          <cell r="AQ174">
            <v>0.025</v>
          </cell>
          <cell r="AR174" t="str">
            <v>NA</v>
          </cell>
          <cell r="AS174">
            <v>7.1</v>
          </cell>
          <cell r="AT174" t="str">
            <v>NO</v>
          </cell>
          <cell r="AU174">
            <v>280000</v>
          </cell>
          <cell r="AV174" t="str">
            <v>NA</v>
          </cell>
          <cell r="AW174" t="str">
            <v>NA</v>
          </cell>
          <cell r="AX174" t="str">
            <v>NO</v>
          </cell>
          <cell r="AY174">
            <v>101</v>
          </cell>
          <cell r="AZ174" t="str">
            <v>NA</v>
          </cell>
          <cell r="BA174" t="str">
            <v>NA</v>
          </cell>
          <cell r="BB174" t="str">
            <v>NO</v>
          </cell>
        </row>
        <row r="175">
          <cell r="A175">
            <v>56382</v>
          </cell>
          <cell r="B175" t="str">
            <v>PARATHION</v>
          </cell>
          <cell r="C175">
            <v>220</v>
          </cell>
          <cell r="D175" t="str">
            <v>GS</v>
          </cell>
          <cell r="E175">
            <v>610</v>
          </cell>
          <cell r="F175" t="str">
            <v>GS</v>
          </cell>
          <cell r="G175">
            <v>6500</v>
          </cell>
          <cell r="H175" t="str">
            <v>S</v>
          </cell>
          <cell r="I175">
            <v>6500</v>
          </cell>
          <cell r="J175" t="str">
            <v>S</v>
          </cell>
          <cell r="K175">
            <v>220</v>
          </cell>
          <cell r="L175" t="str">
            <v>GS</v>
          </cell>
          <cell r="M175">
            <v>610</v>
          </cell>
          <cell r="N175" t="str">
            <v>GS</v>
          </cell>
          <cell r="O175">
            <v>1300</v>
          </cell>
          <cell r="P175" t="str">
            <v>GS</v>
          </cell>
          <cell r="Q175">
            <v>10000</v>
          </cell>
          <cell r="R175" t="str">
            <v>C</v>
          </cell>
          <cell r="S175">
            <v>10000</v>
          </cell>
          <cell r="T175" t="str">
            <v>C</v>
          </cell>
          <cell r="U175">
            <v>22</v>
          </cell>
          <cell r="V175">
            <v>130</v>
          </cell>
          <cell r="W175" t="str">
            <v>E</v>
          </cell>
          <cell r="X175">
            <v>61</v>
          </cell>
          <cell r="Y175">
            <v>360</v>
          </cell>
          <cell r="Z175" t="str">
            <v>E</v>
          </cell>
          <cell r="AA175">
            <v>650</v>
          </cell>
          <cell r="AB175">
            <v>3900</v>
          </cell>
          <cell r="AC175" t="str">
            <v>E</v>
          </cell>
          <cell r="AD175">
            <v>650</v>
          </cell>
          <cell r="AE175">
            <v>3900</v>
          </cell>
          <cell r="AF175" t="str">
            <v>E</v>
          </cell>
          <cell r="AG175">
            <v>22</v>
          </cell>
          <cell r="AH175">
            <v>130</v>
          </cell>
          <cell r="AI175" t="str">
            <v>E</v>
          </cell>
          <cell r="AJ175">
            <v>61</v>
          </cell>
          <cell r="AK175">
            <v>360</v>
          </cell>
          <cell r="AL175" t="str">
            <v>E</v>
          </cell>
          <cell r="AM175">
            <v>15</v>
          </cell>
          <cell r="AN175" t="str">
            <v>NA</v>
          </cell>
          <cell r="AO175">
            <v>0.006</v>
          </cell>
          <cell r="AP175" t="str">
            <v>NA</v>
          </cell>
          <cell r="AQ175">
            <v>0.006</v>
          </cell>
          <cell r="AR175" t="str">
            <v>NA</v>
          </cell>
          <cell r="AS175">
            <v>2300</v>
          </cell>
          <cell r="AT175" t="str">
            <v>NO</v>
          </cell>
          <cell r="AU175">
            <v>6.54</v>
          </cell>
          <cell r="AV175" t="str">
            <v>NA</v>
          </cell>
          <cell r="AW175" t="str">
            <v>NA</v>
          </cell>
          <cell r="AX175" t="str">
            <v>YES</v>
          </cell>
          <cell r="AY175">
            <v>375</v>
          </cell>
          <cell r="AZ175" t="str">
            <v>NA</v>
          </cell>
          <cell r="BA175" t="str">
            <v>NA</v>
          </cell>
          <cell r="BB175" t="str">
            <v>NO</v>
          </cell>
        </row>
        <row r="176">
          <cell r="A176">
            <v>12674112</v>
          </cell>
          <cell r="B176" t="str">
            <v>PCB-1016  (AROCLOR)</v>
          </cell>
          <cell r="C176">
            <v>2.6</v>
          </cell>
          <cell r="D176" t="str">
            <v>GS</v>
          </cell>
          <cell r="E176">
            <v>7.2</v>
          </cell>
          <cell r="F176" t="str">
            <v>GS</v>
          </cell>
          <cell r="G176">
            <v>49</v>
          </cell>
          <cell r="H176" t="str">
            <v>S</v>
          </cell>
          <cell r="I176">
            <v>49</v>
          </cell>
          <cell r="J176" t="str">
            <v>S</v>
          </cell>
          <cell r="K176">
            <v>2.6</v>
          </cell>
          <cell r="L176" t="str">
            <v>GS</v>
          </cell>
          <cell r="M176">
            <v>7.2</v>
          </cell>
          <cell r="N176" t="str">
            <v>GS</v>
          </cell>
          <cell r="O176">
            <v>15</v>
          </cell>
          <cell r="P176" t="str">
            <v>GS</v>
          </cell>
          <cell r="Q176">
            <v>200</v>
          </cell>
          <cell r="R176" t="str">
            <v>GS</v>
          </cell>
          <cell r="S176">
            <v>10000</v>
          </cell>
          <cell r="T176" t="str">
            <v>C</v>
          </cell>
          <cell r="U176">
            <v>0.26</v>
          </cell>
          <cell r="V176">
            <v>70</v>
          </cell>
          <cell r="W176" t="str">
            <v>E</v>
          </cell>
          <cell r="X176">
            <v>0.72</v>
          </cell>
          <cell r="Y176">
            <v>190</v>
          </cell>
          <cell r="Z176" t="str">
            <v>E</v>
          </cell>
          <cell r="AA176">
            <v>4.9</v>
          </cell>
          <cell r="AB176">
            <v>1300</v>
          </cell>
          <cell r="AC176" t="str">
            <v>E</v>
          </cell>
          <cell r="AD176">
            <v>4.9</v>
          </cell>
          <cell r="AE176">
            <v>1300</v>
          </cell>
          <cell r="AF176" t="str">
            <v>E</v>
          </cell>
          <cell r="AG176">
            <v>0.26</v>
          </cell>
          <cell r="AH176">
            <v>70</v>
          </cell>
          <cell r="AI176" t="str">
            <v>E</v>
          </cell>
          <cell r="AJ176">
            <v>0.72</v>
          </cell>
          <cell r="AK176">
            <v>190</v>
          </cell>
          <cell r="AL176" t="str">
            <v>E</v>
          </cell>
          <cell r="AM176">
            <v>10</v>
          </cell>
          <cell r="AN176" t="str">
            <v>NA</v>
          </cell>
          <cell r="AO176">
            <v>7E-05</v>
          </cell>
          <cell r="AP176">
            <v>0.09</v>
          </cell>
          <cell r="AQ176">
            <v>7E-05</v>
          </cell>
          <cell r="AR176">
            <v>0.09</v>
          </cell>
          <cell r="AS176">
            <v>110000</v>
          </cell>
          <cell r="AT176" t="str">
            <v>NO</v>
          </cell>
          <cell r="AU176">
            <v>0.049</v>
          </cell>
          <cell r="AV176" t="str">
            <v>NA</v>
          </cell>
          <cell r="AW176" t="str">
            <v>NA</v>
          </cell>
          <cell r="AX176" t="str">
            <v>YES</v>
          </cell>
          <cell r="AY176">
            <v>340</v>
          </cell>
          <cell r="AZ176" t="str">
            <v>NA</v>
          </cell>
          <cell r="BA176" t="str">
            <v>NA</v>
          </cell>
          <cell r="BB176" t="str">
            <v>YES </v>
          </cell>
        </row>
        <row r="177">
          <cell r="A177">
            <v>11104282</v>
          </cell>
          <cell r="B177" t="str">
            <v>PCB-1221  (AROCLOR)</v>
          </cell>
          <cell r="C177">
            <v>1.3</v>
          </cell>
          <cell r="D177" t="str">
            <v>GC</v>
          </cell>
          <cell r="E177">
            <v>5.2</v>
          </cell>
          <cell r="F177" t="str">
            <v>GC</v>
          </cell>
          <cell r="G177">
            <v>130</v>
          </cell>
          <cell r="H177" t="str">
            <v>GC</v>
          </cell>
          <cell r="I177">
            <v>200</v>
          </cell>
          <cell r="J177" t="str">
            <v>S</v>
          </cell>
          <cell r="K177">
            <v>1.3</v>
          </cell>
          <cell r="L177" t="str">
            <v>GC</v>
          </cell>
          <cell r="M177">
            <v>5.2</v>
          </cell>
          <cell r="N177" t="str">
            <v>GC</v>
          </cell>
          <cell r="O177">
            <v>36</v>
          </cell>
          <cell r="P177" t="str">
            <v>GC</v>
          </cell>
          <cell r="Q177">
            <v>160</v>
          </cell>
          <cell r="R177" t="str">
            <v>GC</v>
          </cell>
          <cell r="S177">
            <v>10000</v>
          </cell>
          <cell r="T177" t="str">
            <v>C</v>
          </cell>
          <cell r="U177">
            <v>0.13</v>
          </cell>
          <cell r="V177">
            <v>0.62</v>
          </cell>
          <cell r="W177" t="str">
            <v>E</v>
          </cell>
          <cell r="X177">
            <v>0.52</v>
          </cell>
          <cell r="Y177">
            <v>2.5</v>
          </cell>
          <cell r="Z177" t="str">
            <v>E</v>
          </cell>
          <cell r="AA177">
            <v>13</v>
          </cell>
          <cell r="AB177">
            <v>62</v>
          </cell>
          <cell r="AC177" t="str">
            <v>E</v>
          </cell>
          <cell r="AD177">
            <v>20</v>
          </cell>
          <cell r="AE177">
            <v>95</v>
          </cell>
          <cell r="AF177" t="str">
            <v>E</v>
          </cell>
          <cell r="AG177">
            <v>0.13</v>
          </cell>
          <cell r="AH177">
            <v>0.62</v>
          </cell>
          <cell r="AI177" t="str">
            <v>E</v>
          </cell>
          <cell r="AJ177">
            <v>0.52</v>
          </cell>
          <cell r="AK177">
            <v>2.5</v>
          </cell>
          <cell r="AL177" t="str">
            <v>E</v>
          </cell>
          <cell r="AM177">
            <v>20</v>
          </cell>
          <cell r="AN177" t="str">
            <v>NA</v>
          </cell>
          <cell r="AO177" t="str">
            <v>NA</v>
          </cell>
          <cell r="AP177">
            <v>0.5</v>
          </cell>
          <cell r="AQ177" t="str">
            <v>NA</v>
          </cell>
          <cell r="AR177">
            <v>0.5</v>
          </cell>
          <cell r="AS177">
            <v>1900</v>
          </cell>
          <cell r="AT177" t="str">
            <v>NO</v>
          </cell>
          <cell r="AU177">
            <v>0.2</v>
          </cell>
          <cell r="AV177" t="str">
            <v>NA</v>
          </cell>
          <cell r="AW177" t="str">
            <v>NA</v>
          </cell>
          <cell r="AX177" t="str">
            <v>YES</v>
          </cell>
          <cell r="AY177">
            <v>340</v>
          </cell>
          <cell r="AZ177" t="str">
            <v>NA</v>
          </cell>
          <cell r="BA177" t="str">
            <v>NA</v>
          </cell>
          <cell r="BB177" t="str">
            <v>YES </v>
          </cell>
        </row>
        <row r="178">
          <cell r="A178">
            <v>11141165</v>
          </cell>
          <cell r="B178" t="str">
            <v>PCB-1232  (AROCLOR)</v>
          </cell>
          <cell r="C178">
            <v>1.3</v>
          </cell>
          <cell r="D178" t="str">
            <v>GC</v>
          </cell>
          <cell r="E178">
            <v>5.2</v>
          </cell>
          <cell r="F178" t="str">
            <v>GC</v>
          </cell>
          <cell r="G178">
            <v>130</v>
          </cell>
          <cell r="H178" t="str">
            <v>GC</v>
          </cell>
          <cell r="I178">
            <v>520</v>
          </cell>
          <cell r="J178" t="str">
            <v>GC</v>
          </cell>
          <cell r="K178">
            <v>1.3</v>
          </cell>
          <cell r="L178" t="str">
            <v>GC</v>
          </cell>
          <cell r="M178">
            <v>5.2</v>
          </cell>
          <cell r="N178" t="str">
            <v>GC</v>
          </cell>
          <cell r="O178">
            <v>36</v>
          </cell>
          <cell r="P178" t="str">
            <v>GC</v>
          </cell>
          <cell r="Q178">
            <v>160</v>
          </cell>
          <cell r="R178" t="str">
            <v>GC</v>
          </cell>
          <cell r="S178">
            <v>10000</v>
          </cell>
          <cell r="T178" t="str">
            <v>C</v>
          </cell>
          <cell r="U178">
            <v>0.13</v>
          </cell>
          <cell r="V178">
            <v>0.52</v>
          </cell>
          <cell r="W178" t="str">
            <v>E</v>
          </cell>
          <cell r="X178">
            <v>0.52</v>
          </cell>
          <cell r="Y178">
            <v>2.1</v>
          </cell>
          <cell r="Z178" t="str">
            <v>E</v>
          </cell>
          <cell r="AA178">
            <v>13</v>
          </cell>
          <cell r="AB178">
            <v>52</v>
          </cell>
          <cell r="AC178" t="str">
            <v>E</v>
          </cell>
          <cell r="AD178">
            <v>52</v>
          </cell>
          <cell r="AE178">
            <v>210</v>
          </cell>
          <cell r="AF178" t="str">
            <v>E</v>
          </cell>
          <cell r="AG178">
            <v>0.13</v>
          </cell>
          <cell r="AH178">
            <v>0.52</v>
          </cell>
          <cell r="AI178" t="str">
            <v>E</v>
          </cell>
          <cell r="AJ178">
            <v>0.52</v>
          </cell>
          <cell r="AK178">
            <v>2.1</v>
          </cell>
          <cell r="AL178" t="str">
            <v>E</v>
          </cell>
          <cell r="AM178">
            <v>20</v>
          </cell>
          <cell r="AN178" t="str">
            <v>NA</v>
          </cell>
          <cell r="AO178" t="str">
            <v>NA</v>
          </cell>
          <cell r="AP178">
            <v>0.5</v>
          </cell>
          <cell r="AQ178" t="str">
            <v>NA</v>
          </cell>
          <cell r="AR178">
            <v>0.5</v>
          </cell>
          <cell r="AS178">
            <v>1500</v>
          </cell>
          <cell r="AT178" t="str">
            <v>NO</v>
          </cell>
          <cell r="AU178">
            <v>1.45</v>
          </cell>
          <cell r="AV178" t="str">
            <v>NA</v>
          </cell>
          <cell r="AW178" t="str">
            <v>NA</v>
          </cell>
          <cell r="AX178" t="str">
            <v>YES</v>
          </cell>
          <cell r="AY178">
            <v>340</v>
          </cell>
          <cell r="AZ178" t="str">
            <v>NA</v>
          </cell>
          <cell r="BA178" t="str">
            <v>NA</v>
          </cell>
          <cell r="BB178" t="str">
            <v>YES </v>
          </cell>
        </row>
        <row r="179">
          <cell r="A179">
            <v>53469219</v>
          </cell>
          <cell r="B179" t="str">
            <v>PCB-1242  (AROCLOR)</v>
          </cell>
          <cell r="C179">
            <v>1.3</v>
          </cell>
          <cell r="D179" t="str">
            <v>GC</v>
          </cell>
          <cell r="E179">
            <v>5.2</v>
          </cell>
          <cell r="F179" t="str">
            <v>GC</v>
          </cell>
          <cell r="G179">
            <v>130</v>
          </cell>
          <cell r="H179" t="str">
            <v>GC</v>
          </cell>
          <cell r="I179">
            <v>240</v>
          </cell>
          <cell r="J179" t="str">
            <v>S</v>
          </cell>
          <cell r="K179">
            <v>1.3</v>
          </cell>
          <cell r="L179" t="str">
            <v>GC</v>
          </cell>
          <cell r="M179">
            <v>5.2</v>
          </cell>
          <cell r="N179" t="str">
            <v>GC</v>
          </cell>
          <cell r="O179">
            <v>36</v>
          </cell>
          <cell r="P179" t="str">
            <v>GC</v>
          </cell>
          <cell r="Q179">
            <v>160</v>
          </cell>
          <cell r="R179" t="str">
            <v>GC</v>
          </cell>
          <cell r="S179">
            <v>10000</v>
          </cell>
          <cell r="T179" t="str">
            <v>C</v>
          </cell>
          <cell r="U179">
            <v>0.13</v>
          </cell>
          <cell r="V179">
            <v>16</v>
          </cell>
          <cell r="W179" t="str">
            <v>E</v>
          </cell>
          <cell r="X179">
            <v>0.52</v>
          </cell>
          <cell r="Y179">
            <v>62</v>
          </cell>
          <cell r="Z179" t="str">
            <v>E</v>
          </cell>
          <cell r="AA179">
            <v>13</v>
          </cell>
          <cell r="AB179">
            <v>1600</v>
          </cell>
          <cell r="AC179" t="str">
            <v>E</v>
          </cell>
          <cell r="AD179">
            <v>24</v>
          </cell>
          <cell r="AE179">
            <v>2900</v>
          </cell>
          <cell r="AF179" t="str">
            <v>E</v>
          </cell>
          <cell r="AG179">
            <v>0.13</v>
          </cell>
          <cell r="AH179">
            <v>16</v>
          </cell>
          <cell r="AI179" t="str">
            <v>E</v>
          </cell>
          <cell r="AJ179">
            <v>0.52</v>
          </cell>
          <cell r="AK179">
            <v>62</v>
          </cell>
          <cell r="AL179" t="str">
            <v>E</v>
          </cell>
          <cell r="AM179">
            <v>10</v>
          </cell>
          <cell r="AN179" t="str">
            <v>NA</v>
          </cell>
          <cell r="AO179" t="str">
            <v>NA</v>
          </cell>
          <cell r="AP179">
            <v>0.5</v>
          </cell>
          <cell r="AQ179" t="str">
            <v>NA</v>
          </cell>
          <cell r="AR179">
            <v>0.5</v>
          </cell>
          <cell r="AS179">
            <v>48000</v>
          </cell>
          <cell r="AT179" t="str">
            <v>NO</v>
          </cell>
          <cell r="AU179">
            <v>0.24</v>
          </cell>
          <cell r="AV179" t="str">
            <v>NA</v>
          </cell>
          <cell r="AW179" t="str">
            <v>NA</v>
          </cell>
          <cell r="AX179" t="str">
            <v>YES</v>
          </cell>
          <cell r="AY179">
            <v>340</v>
          </cell>
          <cell r="AZ179" t="str">
            <v>NA</v>
          </cell>
          <cell r="BA179" t="str">
            <v>NA</v>
          </cell>
          <cell r="BB179" t="str">
            <v>YES </v>
          </cell>
        </row>
        <row r="180">
          <cell r="A180">
            <v>12672296</v>
          </cell>
          <cell r="B180" t="str">
            <v>PCB-1248  (AROCLOR)</v>
          </cell>
          <cell r="C180">
            <v>0.37</v>
          </cell>
          <cell r="D180" t="str">
            <v>GC</v>
          </cell>
          <cell r="E180">
            <v>1.4</v>
          </cell>
          <cell r="F180" t="str">
            <v>GC</v>
          </cell>
          <cell r="G180">
            <v>6</v>
          </cell>
          <cell r="H180" t="str">
            <v>S</v>
          </cell>
          <cell r="I180">
            <v>6</v>
          </cell>
          <cell r="J180" t="str">
            <v>S</v>
          </cell>
          <cell r="K180">
            <v>0.37</v>
          </cell>
          <cell r="L180" t="str">
            <v>GC</v>
          </cell>
          <cell r="M180">
            <v>1.4</v>
          </cell>
          <cell r="N180" t="str">
            <v>GC</v>
          </cell>
          <cell r="O180">
            <v>9.9</v>
          </cell>
          <cell r="P180" t="str">
            <v>GC</v>
          </cell>
          <cell r="Q180">
            <v>44</v>
          </cell>
          <cell r="R180" t="str">
            <v>GC</v>
          </cell>
          <cell r="S180">
            <v>10000</v>
          </cell>
          <cell r="T180" t="str">
            <v>C</v>
          </cell>
          <cell r="U180">
            <v>0.037</v>
          </cell>
          <cell r="V180">
            <v>18</v>
          </cell>
          <cell r="W180" t="str">
            <v>E</v>
          </cell>
          <cell r="X180">
            <v>0.14</v>
          </cell>
          <cell r="Y180">
            <v>67</v>
          </cell>
          <cell r="Z180" t="str">
            <v>E</v>
          </cell>
          <cell r="AA180">
            <v>0.6</v>
          </cell>
          <cell r="AB180">
            <v>290</v>
          </cell>
          <cell r="AC180" t="str">
            <v>E</v>
          </cell>
          <cell r="AD180">
            <v>0.6</v>
          </cell>
          <cell r="AE180">
            <v>290</v>
          </cell>
          <cell r="AF180" t="str">
            <v>E</v>
          </cell>
          <cell r="AG180">
            <v>0.037</v>
          </cell>
          <cell r="AH180">
            <v>18</v>
          </cell>
          <cell r="AI180" t="str">
            <v>E</v>
          </cell>
          <cell r="AJ180">
            <v>0.14</v>
          </cell>
          <cell r="AK180">
            <v>67</v>
          </cell>
          <cell r="AL180" t="str">
            <v>E</v>
          </cell>
          <cell r="AM180">
            <v>10</v>
          </cell>
          <cell r="AN180" t="str">
            <v>NA</v>
          </cell>
          <cell r="AO180" t="str">
            <v>NA</v>
          </cell>
          <cell r="AP180">
            <v>1.8</v>
          </cell>
          <cell r="AQ180" t="str">
            <v>NA</v>
          </cell>
          <cell r="AR180">
            <v>1.8</v>
          </cell>
          <cell r="AS180">
            <v>190000</v>
          </cell>
          <cell r="AT180" t="str">
            <v>NO</v>
          </cell>
          <cell r="AU180">
            <v>0.006</v>
          </cell>
          <cell r="AV180" t="str">
            <v>NA</v>
          </cell>
          <cell r="AW180" t="str">
            <v>NA</v>
          </cell>
          <cell r="AX180" t="str">
            <v>YES</v>
          </cell>
          <cell r="AY180">
            <v>340</v>
          </cell>
          <cell r="AZ180" t="str">
            <v>NA</v>
          </cell>
          <cell r="BA180" t="str">
            <v>NA</v>
          </cell>
          <cell r="BB180" t="str">
            <v>YES </v>
          </cell>
        </row>
        <row r="181">
          <cell r="A181">
            <v>11097691</v>
          </cell>
          <cell r="B181" t="str">
            <v>PCB-1254  (AROCLOR)</v>
          </cell>
          <cell r="C181">
            <v>0.37</v>
          </cell>
          <cell r="D181" t="str">
            <v>GC</v>
          </cell>
          <cell r="E181">
            <v>1.4</v>
          </cell>
          <cell r="F181" t="str">
            <v>GC</v>
          </cell>
          <cell r="G181">
            <v>12</v>
          </cell>
          <cell r="H181" t="str">
            <v>S</v>
          </cell>
          <cell r="I181">
            <v>12</v>
          </cell>
          <cell r="J181" t="str">
            <v>S</v>
          </cell>
          <cell r="K181">
            <v>0.37</v>
          </cell>
          <cell r="L181" t="str">
            <v>GC</v>
          </cell>
          <cell r="M181">
            <v>1.4</v>
          </cell>
          <cell r="N181" t="str">
            <v>GC</v>
          </cell>
          <cell r="O181">
            <v>4.4</v>
          </cell>
          <cell r="P181" t="str">
            <v>GS</v>
          </cell>
          <cell r="Q181">
            <v>44</v>
          </cell>
          <cell r="R181" t="str">
            <v>GC</v>
          </cell>
          <cell r="S181">
            <v>10000</v>
          </cell>
          <cell r="T181" t="str">
            <v>C</v>
          </cell>
          <cell r="U181">
            <v>0.037</v>
          </cell>
          <cell r="V181">
            <v>75</v>
          </cell>
          <cell r="W181" t="str">
            <v>E</v>
          </cell>
          <cell r="X181">
            <v>0.14</v>
          </cell>
          <cell r="Y181">
            <v>280</v>
          </cell>
          <cell r="Z181" t="str">
            <v>E</v>
          </cell>
          <cell r="AA181">
            <v>1.2</v>
          </cell>
          <cell r="AB181">
            <v>2400</v>
          </cell>
          <cell r="AC181" t="str">
            <v>E</v>
          </cell>
          <cell r="AD181">
            <v>1.2</v>
          </cell>
          <cell r="AE181">
            <v>2400</v>
          </cell>
          <cell r="AF181" t="str">
            <v>E</v>
          </cell>
          <cell r="AG181">
            <v>0.037</v>
          </cell>
          <cell r="AH181">
            <v>75</v>
          </cell>
          <cell r="AI181" t="str">
            <v>E</v>
          </cell>
          <cell r="AJ181">
            <v>0.14</v>
          </cell>
          <cell r="AK181">
            <v>280</v>
          </cell>
          <cell r="AL181" t="str">
            <v>E</v>
          </cell>
          <cell r="AM181">
            <v>5</v>
          </cell>
          <cell r="AN181" t="str">
            <v>NA</v>
          </cell>
          <cell r="AO181">
            <v>2E-05</v>
          </cell>
          <cell r="AP181">
            <v>1.8</v>
          </cell>
          <cell r="AQ181">
            <v>2E-05</v>
          </cell>
          <cell r="AR181">
            <v>1.8</v>
          </cell>
          <cell r="AS181">
            <v>810000</v>
          </cell>
          <cell r="AT181" t="str">
            <v>NO</v>
          </cell>
          <cell r="AU181">
            <v>0.012</v>
          </cell>
          <cell r="AV181" t="str">
            <v>NA</v>
          </cell>
          <cell r="AW181" t="str">
            <v>NA</v>
          </cell>
          <cell r="AX181" t="str">
            <v>YES</v>
          </cell>
          <cell r="AY181">
            <v>340</v>
          </cell>
          <cell r="AZ181" t="str">
            <v>NA</v>
          </cell>
          <cell r="BA181" t="str">
            <v>NA</v>
          </cell>
          <cell r="BB181" t="str">
            <v>YES </v>
          </cell>
        </row>
        <row r="182">
          <cell r="A182">
            <v>11096825</v>
          </cell>
          <cell r="B182" t="str">
            <v>PCB-1260  (AROCLOR)</v>
          </cell>
          <cell r="C182">
            <v>0.25</v>
          </cell>
          <cell r="D182" t="str">
            <v>NC</v>
          </cell>
          <cell r="E182">
            <v>1.1</v>
          </cell>
          <cell r="F182" t="str">
            <v>NC</v>
          </cell>
          <cell r="G182">
            <v>25</v>
          </cell>
          <cell r="H182" t="str">
            <v>NC</v>
          </cell>
          <cell r="I182">
            <v>80</v>
          </cell>
          <cell r="J182" t="str">
            <v>S</v>
          </cell>
          <cell r="K182">
            <v>0.25</v>
          </cell>
          <cell r="L182" t="str">
            <v>NC</v>
          </cell>
          <cell r="M182">
            <v>1.1</v>
          </cell>
          <cell r="N182" t="str">
            <v>NC</v>
          </cell>
          <cell r="O182">
            <v>30</v>
          </cell>
          <cell r="P182" t="str">
            <v>GC</v>
          </cell>
          <cell r="Q182">
            <v>130</v>
          </cell>
          <cell r="R182" t="str">
            <v>GC</v>
          </cell>
          <cell r="S182">
            <v>190000</v>
          </cell>
          <cell r="T182" t="str">
            <v>C</v>
          </cell>
          <cell r="U182">
            <v>0.025</v>
          </cell>
          <cell r="V182">
            <v>110</v>
          </cell>
          <cell r="W182" t="str">
            <v>E</v>
          </cell>
          <cell r="X182">
            <v>0.11</v>
          </cell>
          <cell r="Y182">
            <v>500</v>
          </cell>
          <cell r="Z182" t="str">
            <v>E</v>
          </cell>
          <cell r="AA182">
            <v>2.5</v>
          </cell>
          <cell r="AB182">
            <v>11000</v>
          </cell>
          <cell r="AC182" t="str">
            <v>E</v>
          </cell>
          <cell r="AD182">
            <v>8</v>
          </cell>
          <cell r="AE182">
            <v>36000</v>
          </cell>
          <cell r="AF182" t="str">
            <v>E</v>
          </cell>
          <cell r="AG182">
            <v>0.025</v>
          </cell>
          <cell r="AH182">
            <v>110</v>
          </cell>
          <cell r="AI182" t="str">
            <v>E</v>
          </cell>
          <cell r="AJ182">
            <v>0.11</v>
          </cell>
          <cell r="AK182">
            <v>500</v>
          </cell>
          <cell r="AL182" t="str">
            <v>E</v>
          </cell>
          <cell r="AM182">
            <v>5</v>
          </cell>
          <cell r="AN182" t="str">
            <v>NA</v>
          </cell>
          <cell r="AO182" t="str">
            <v>NA</v>
          </cell>
          <cell r="AP182">
            <v>0.6</v>
          </cell>
          <cell r="AQ182" t="str">
            <v>NA</v>
          </cell>
          <cell r="AR182">
            <v>0.6</v>
          </cell>
          <cell r="AS182">
            <v>1800000</v>
          </cell>
          <cell r="AT182" t="str">
            <v>NO</v>
          </cell>
          <cell r="AU182">
            <v>0.08</v>
          </cell>
          <cell r="AV182" t="str">
            <v>NA</v>
          </cell>
          <cell r="AW182" t="str">
            <v>NA</v>
          </cell>
          <cell r="AX182" t="str">
            <v>NO</v>
          </cell>
          <cell r="AY182">
            <v>31</v>
          </cell>
          <cell r="AZ182" t="str">
            <v>NA</v>
          </cell>
          <cell r="BA182" t="str">
            <v>NA</v>
          </cell>
          <cell r="BB182" t="str">
            <v>YES </v>
          </cell>
        </row>
        <row r="183">
          <cell r="A183">
            <v>608935</v>
          </cell>
          <cell r="B183" t="str">
            <v>PENTACHLOROBENZENE</v>
          </cell>
          <cell r="C183">
            <v>29</v>
          </cell>
          <cell r="D183" t="str">
            <v>GS</v>
          </cell>
          <cell r="E183">
            <v>82</v>
          </cell>
          <cell r="F183" t="str">
            <v>GS</v>
          </cell>
          <cell r="G183">
            <v>240</v>
          </cell>
          <cell r="H183" t="str">
            <v>S</v>
          </cell>
          <cell r="I183">
            <v>240</v>
          </cell>
          <cell r="J183" t="str">
            <v>S</v>
          </cell>
          <cell r="K183">
            <v>240</v>
          </cell>
          <cell r="L183" t="str">
            <v>S</v>
          </cell>
          <cell r="M183">
            <v>240</v>
          </cell>
          <cell r="N183" t="str">
            <v>S</v>
          </cell>
          <cell r="O183">
            <v>180</v>
          </cell>
          <cell r="P183" t="str">
            <v>GS</v>
          </cell>
          <cell r="Q183">
            <v>2200</v>
          </cell>
          <cell r="R183" t="str">
            <v>GS</v>
          </cell>
          <cell r="S183">
            <v>190000</v>
          </cell>
          <cell r="T183" t="str">
            <v>C</v>
          </cell>
          <cell r="U183">
            <v>2.9</v>
          </cell>
          <cell r="V183">
            <v>230</v>
          </cell>
          <cell r="W183" t="str">
            <v>E</v>
          </cell>
          <cell r="X183">
            <v>8.2</v>
          </cell>
          <cell r="Y183">
            <v>660</v>
          </cell>
          <cell r="Z183" t="str">
            <v>E</v>
          </cell>
          <cell r="AA183">
            <v>24</v>
          </cell>
          <cell r="AB183">
            <v>1900</v>
          </cell>
          <cell r="AC183" t="str">
            <v>E</v>
          </cell>
          <cell r="AD183">
            <v>24</v>
          </cell>
          <cell r="AE183">
            <v>1900</v>
          </cell>
          <cell r="AF183" t="str">
            <v>E</v>
          </cell>
          <cell r="AG183">
            <v>24</v>
          </cell>
          <cell r="AH183">
            <v>1900</v>
          </cell>
          <cell r="AI183" t="str">
            <v>E</v>
          </cell>
          <cell r="AJ183">
            <v>24</v>
          </cell>
          <cell r="AK183">
            <v>1900</v>
          </cell>
          <cell r="AL183" t="str">
            <v>E</v>
          </cell>
          <cell r="AM183">
            <v>10</v>
          </cell>
          <cell r="AN183" t="str">
            <v>NA</v>
          </cell>
          <cell r="AO183">
            <v>0.0008</v>
          </cell>
          <cell r="AP183" t="str">
            <v>NA</v>
          </cell>
          <cell r="AQ183">
            <v>0.0008</v>
          </cell>
          <cell r="AR183" t="str">
            <v>NA</v>
          </cell>
          <cell r="AS183">
            <v>32000</v>
          </cell>
          <cell r="AT183" t="str">
            <v>NO</v>
          </cell>
          <cell r="AU183">
            <v>0.24</v>
          </cell>
          <cell r="AV183" t="str">
            <v>NA</v>
          </cell>
          <cell r="AW183" t="str">
            <v>NA</v>
          </cell>
          <cell r="AX183" t="str">
            <v>NO</v>
          </cell>
          <cell r="AY183">
            <v>277</v>
          </cell>
          <cell r="AZ183">
            <v>0.37</v>
          </cell>
          <cell r="BA183" t="str">
            <v>NA</v>
          </cell>
          <cell r="BB183" t="str">
            <v>YES </v>
          </cell>
        </row>
        <row r="184">
          <cell r="A184">
            <v>82688</v>
          </cell>
          <cell r="B184" t="str">
            <v>PENTACHLORONITROBENZENE</v>
          </cell>
          <cell r="C184">
            <v>2.5</v>
          </cell>
          <cell r="D184" t="str">
            <v>GC</v>
          </cell>
          <cell r="E184">
            <v>10</v>
          </cell>
          <cell r="F184" t="str">
            <v>GC</v>
          </cell>
          <cell r="G184">
            <v>250</v>
          </cell>
          <cell r="H184" t="str">
            <v>GC</v>
          </cell>
          <cell r="I184">
            <v>590</v>
          </cell>
          <cell r="J184" t="str">
            <v>S</v>
          </cell>
          <cell r="K184">
            <v>590</v>
          </cell>
          <cell r="L184" t="str">
            <v>S</v>
          </cell>
          <cell r="M184">
            <v>590</v>
          </cell>
          <cell r="N184" t="str">
            <v>S</v>
          </cell>
          <cell r="O184">
            <v>69</v>
          </cell>
          <cell r="P184" t="str">
            <v>GC</v>
          </cell>
          <cell r="Q184">
            <v>310</v>
          </cell>
          <cell r="R184" t="str">
            <v>GC</v>
          </cell>
          <cell r="S184">
            <v>190000</v>
          </cell>
          <cell r="T184" t="str">
            <v>C</v>
          </cell>
          <cell r="U184">
            <v>0.25</v>
          </cell>
          <cell r="V184">
            <v>5</v>
          </cell>
          <cell r="W184" t="str">
            <v>E</v>
          </cell>
          <cell r="X184">
            <v>1</v>
          </cell>
          <cell r="Y184">
            <v>20</v>
          </cell>
          <cell r="Z184" t="str">
            <v>E</v>
          </cell>
          <cell r="AA184">
            <v>25</v>
          </cell>
          <cell r="AB184">
            <v>500</v>
          </cell>
          <cell r="AC184" t="str">
            <v>E</v>
          </cell>
          <cell r="AD184">
            <v>59</v>
          </cell>
          <cell r="AE184">
            <v>1200</v>
          </cell>
          <cell r="AF184" t="str">
            <v>E</v>
          </cell>
          <cell r="AG184">
            <v>59</v>
          </cell>
          <cell r="AH184">
            <v>1200</v>
          </cell>
          <cell r="AI184" t="str">
            <v>E</v>
          </cell>
          <cell r="AJ184">
            <v>59</v>
          </cell>
          <cell r="AK184">
            <v>1200</v>
          </cell>
          <cell r="AL184" t="str">
            <v>E</v>
          </cell>
          <cell r="AM184">
            <v>15</v>
          </cell>
          <cell r="AN184" t="str">
            <v>NA</v>
          </cell>
          <cell r="AO184">
            <v>0.003</v>
          </cell>
          <cell r="AP184">
            <v>0.26</v>
          </cell>
          <cell r="AQ184">
            <v>0.003</v>
          </cell>
          <cell r="AR184">
            <v>0.26</v>
          </cell>
          <cell r="AS184">
            <v>7900</v>
          </cell>
          <cell r="AT184" t="str">
            <v>NO</v>
          </cell>
          <cell r="AU184">
            <v>0.59</v>
          </cell>
          <cell r="AV184" t="str">
            <v>NA</v>
          </cell>
          <cell r="AW184" t="str">
            <v>NA</v>
          </cell>
          <cell r="AX184" t="str">
            <v>NO</v>
          </cell>
          <cell r="AY184">
            <v>328</v>
          </cell>
          <cell r="AZ184">
            <v>0.36</v>
          </cell>
          <cell r="BA184" t="str">
            <v>NA</v>
          </cell>
          <cell r="BB184" t="str">
            <v>NO</v>
          </cell>
        </row>
        <row r="185">
          <cell r="A185">
            <v>87865</v>
          </cell>
          <cell r="B185" t="str">
            <v>PENTACHLOROPHENOL</v>
          </cell>
          <cell r="C185">
            <v>1</v>
          </cell>
          <cell r="D185" t="str">
            <v>M</v>
          </cell>
          <cell r="E185">
            <v>1</v>
          </cell>
          <cell r="F185" t="str">
            <v>M</v>
          </cell>
          <cell r="G185">
            <v>100</v>
          </cell>
          <cell r="H185" t="str">
            <v>M</v>
          </cell>
          <cell r="I185">
            <v>100</v>
          </cell>
          <cell r="J185" t="str">
            <v>M</v>
          </cell>
          <cell r="K185">
            <v>1000</v>
          </cell>
          <cell r="L185" t="str">
            <v>M</v>
          </cell>
          <cell r="M185">
            <v>1000</v>
          </cell>
          <cell r="N185" t="str">
            <v>M</v>
          </cell>
          <cell r="O185">
            <v>150</v>
          </cell>
          <cell r="P185" t="str">
            <v>GC</v>
          </cell>
          <cell r="Q185">
            <v>660</v>
          </cell>
          <cell r="R185" t="str">
            <v>GC</v>
          </cell>
          <cell r="S185">
            <v>190000</v>
          </cell>
          <cell r="T185" t="str">
            <v>C</v>
          </cell>
          <cell r="U185">
            <v>0.1</v>
          </cell>
          <cell r="V185">
            <v>5</v>
          </cell>
          <cell r="W185" t="str">
            <v>E</v>
          </cell>
          <cell r="X185">
            <v>0.1</v>
          </cell>
          <cell r="Y185">
            <v>5</v>
          </cell>
          <cell r="Z185" t="str">
            <v>E</v>
          </cell>
          <cell r="AA185">
            <v>10</v>
          </cell>
          <cell r="AB185">
            <v>500</v>
          </cell>
          <cell r="AC185" t="str">
            <v>E</v>
          </cell>
          <cell r="AD185">
            <v>10</v>
          </cell>
          <cell r="AE185">
            <v>500</v>
          </cell>
          <cell r="AF185" t="str">
            <v>E</v>
          </cell>
          <cell r="AG185">
            <v>100</v>
          </cell>
          <cell r="AH185">
            <v>5000</v>
          </cell>
          <cell r="AI185" t="str">
            <v>E</v>
          </cell>
          <cell r="AJ185">
            <v>100</v>
          </cell>
          <cell r="AK185">
            <v>5000</v>
          </cell>
          <cell r="AL185" t="str">
            <v>E</v>
          </cell>
          <cell r="AM185">
            <v>10</v>
          </cell>
          <cell r="AN185" t="str">
            <v>NA</v>
          </cell>
          <cell r="AO185">
            <v>0.03</v>
          </cell>
          <cell r="AP185">
            <v>0.12</v>
          </cell>
          <cell r="AQ185">
            <v>0.03</v>
          </cell>
          <cell r="AR185">
            <v>0.12</v>
          </cell>
          <cell r="AS185">
            <v>20000</v>
          </cell>
          <cell r="AT185" t="str">
            <v>NO</v>
          </cell>
          <cell r="AU185">
            <v>14</v>
          </cell>
          <cell r="AV185" t="str">
            <v>NA</v>
          </cell>
          <cell r="AW185" t="str">
            <v>NA</v>
          </cell>
          <cell r="AX185" t="str">
            <v>NO</v>
          </cell>
          <cell r="AY185">
            <v>309.5</v>
          </cell>
          <cell r="AZ185">
            <v>0.17</v>
          </cell>
          <cell r="BA185" t="str">
            <v>NA</v>
          </cell>
          <cell r="BB185" t="str">
            <v>YES </v>
          </cell>
        </row>
        <row r="186">
          <cell r="A186">
            <v>62442</v>
          </cell>
          <cell r="B186" t="str">
            <v>PHENACETIN</v>
          </cell>
          <cell r="C186">
            <v>300</v>
          </cell>
          <cell r="D186" t="str">
            <v>GC</v>
          </cell>
          <cell r="E186">
            <v>1200</v>
          </cell>
          <cell r="F186" t="str">
            <v>GC</v>
          </cell>
          <cell r="G186">
            <v>30000</v>
          </cell>
          <cell r="H186" t="str">
            <v>GC</v>
          </cell>
          <cell r="I186">
            <v>120000</v>
          </cell>
          <cell r="J186" t="str">
            <v>GC</v>
          </cell>
          <cell r="K186">
            <v>300000</v>
          </cell>
          <cell r="L186" t="str">
            <v>GC</v>
          </cell>
          <cell r="M186">
            <v>760000</v>
          </cell>
          <cell r="N186" t="str">
            <v>S</v>
          </cell>
          <cell r="O186">
            <v>8100</v>
          </cell>
          <cell r="P186" t="str">
            <v>GC</v>
          </cell>
          <cell r="Q186">
            <v>36000</v>
          </cell>
          <cell r="R186" t="str">
            <v>GC</v>
          </cell>
          <cell r="S186">
            <v>190000</v>
          </cell>
          <cell r="T186" t="str">
            <v>C</v>
          </cell>
          <cell r="U186">
            <v>30</v>
          </cell>
          <cell r="V186">
            <v>12</v>
          </cell>
          <cell r="W186" t="str">
            <v>E</v>
          </cell>
          <cell r="X186">
            <v>120</v>
          </cell>
          <cell r="Y186">
            <v>47</v>
          </cell>
          <cell r="Z186" t="str">
            <v>E</v>
          </cell>
          <cell r="AA186">
            <v>3000</v>
          </cell>
          <cell r="AB186">
            <v>1200</v>
          </cell>
          <cell r="AC186" t="str">
            <v>E</v>
          </cell>
          <cell r="AD186">
            <v>12000</v>
          </cell>
          <cell r="AE186">
            <v>4700</v>
          </cell>
          <cell r="AF186" t="str">
            <v>E</v>
          </cell>
          <cell r="AG186">
            <v>30000</v>
          </cell>
          <cell r="AH186">
            <v>12000</v>
          </cell>
          <cell r="AI186" t="str">
            <v>E</v>
          </cell>
          <cell r="AJ186">
            <v>76000</v>
          </cell>
          <cell r="AK186">
            <v>30000</v>
          </cell>
          <cell r="AL186" t="str">
            <v>E</v>
          </cell>
          <cell r="AM186" t="str">
            <v>NA</v>
          </cell>
          <cell r="AN186" t="str">
            <v>NA</v>
          </cell>
          <cell r="AO186" t="str">
            <v>NA</v>
          </cell>
          <cell r="AP186">
            <v>0.0022</v>
          </cell>
          <cell r="AQ186" t="str">
            <v>NA</v>
          </cell>
          <cell r="AR186">
            <v>0.0022</v>
          </cell>
          <cell r="AS186">
            <v>110</v>
          </cell>
          <cell r="AT186" t="str">
            <v>NO</v>
          </cell>
          <cell r="AU186">
            <v>760</v>
          </cell>
          <cell r="AV186" t="str">
            <v>NA</v>
          </cell>
          <cell r="AW186" t="str">
            <v>NA</v>
          </cell>
          <cell r="AX186" t="str">
            <v>NO</v>
          </cell>
          <cell r="AY186">
            <v>200</v>
          </cell>
          <cell r="AZ186">
            <v>4.5</v>
          </cell>
          <cell r="BA186" t="str">
            <v>NA</v>
          </cell>
          <cell r="BB186" t="str">
            <v>NO</v>
          </cell>
        </row>
        <row r="187">
          <cell r="A187">
            <v>85018</v>
          </cell>
          <cell r="B187" t="str">
            <v>PHENANTHRENE</v>
          </cell>
          <cell r="C187">
            <v>1200</v>
          </cell>
          <cell r="D187" t="str">
            <v>S</v>
          </cell>
          <cell r="E187">
            <v>1200</v>
          </cell>
          <cell r="F187" t="str">
            <v>S</v>
          </cell>
          <cell r="G187">
            <v>1200</v>
          </cell>
          <cell r="H187" t="str">
            <v>S</v>
          </cell>
          <cell r="I187">
            <v>1200</v>
          </cell>
          <cell r="J187" t="str">
            <v>S</v>
          </cell>
          <cell r="K187">
            <v>1200</v>
          </cell>
          <cell r="L187" t="str">
            <v>S</v>
          </cell>
          <cell r="M187">
            <v>1200</v>
          </cell>
          <cell r="N187" t="str">
            <v>S</v>
          </cell>
          <cell r="O187">
            <v>66000</v>
          </cell>
          <cell r="P187" t="str">
            <v>GS</v>
          </cell>
          <cell r="Q187">
            <v>190000</v>
          </cell>
          <cell r="R187" t="str">
            <v>C</v>
          </cell>
          <cell r="S187">
            <v>190000</v>
          </cell>
          <cell r="T187" t="str">
            <v>C</v>
          </cell>
          <cell r="U187">
            <v>120</v>
          </cell>
          <cell r="V187">
            <v>11000</v>
          </cell>
          <cell r="W187" t="str">
            <v>E</v>
          </cell>
          <cell r="X187">
            <v>120</v>
          </cell>
          <cell r="Y187">
            <v>11000</v>
          </cell>
          <cell r="Z187" t="str">
            <v>E</v>
          </cell>
          <cell r="AA187">
            <v>120</v>
          </cell>
          <cell r="AB187">
            <v>11000</v>
          </cell>
          <cell r="AC187" t="str">
            <v>E</v>
          </cell>
          <cell r="AD187">
            <v>120</v>
          </cell>
          <cell r="AE187">
            <v>11000</v>
          </cell>
          <cell r="AF187" t="str">
            <v>E</v>
          </cell>
          <cell r="AG187">
            <v>120</v>
          </cell>
          <cell r="AH187">
            <v>11000</v>
          </cell>
          <cell r="AI187" t="str">
            <v>E</v>
          </cell>
          <cell r="AJ187">
            <v>120</v>
          </cell>
          <cell r="AK187">
            <v>11000</v>
          </cell>
          <cell r="AL187" t="str">
            <v>E</v>
          </cell>
          <cell r="AM187">
            <v>10</v>
          </cell>
          <cell r="AN187" t="str">
            <v>NA</v>
          </cell>
          <cell r="AO187">
            <v>0.3</v>
          </cell>
          <cell r="AP187" t="str">
            <v>NA</v>
          </cell>
          <cell r="AQ187">
            <v>0.3</v>
          </cell>
          <cell r="AR187" t="str">
            <v>NA</v>
          </cell>
          <cell r="AS187">
            <v>38000</v>
          </cell>
          <cell r="AT187" t="str">
            <v>NO</v>
          </cell>
          <cell r="AU187">
            <v>1.18</v>
          </cell>
          <cell r="AV187" t="str">
            <v>NA</v>
          </cell>
          <cell r="AW187" t="str">
            <v>NA</v>
          </cell>
          <cell r="AX187" t="str">
            <v>NO</v>
          </cell>
          <cell r="AY187">
            <v>341.2</v>
          </cell>
          <cell r="AZ187">
            <v>0.63</v>
          </cell>
          <cell r="BA187" t="str">
            <v>NA</v>
          </cell>
          <cell r="BB187" t="str">
            <v>YES (PAH)</v>
          </cell>
        </row>
        <row r="188">
          <cell r="A188">
            <v>108952</v>
          </cell>
          <cell r="B188" t="str">
            <v>PHENOL</v>
          </cell>
          <cell r="C188">
            <v>4000</v>
          </cell>
          <cell r="D188" t="str">
            <v>H</v>
          </cell>
          <cell r="E188">
            <v>4000</v>
          </cell>
          <cell r="F188" t="str">
            <v>H</v>
          </cell>
          <cell r="G188">
            <v>400000</v>
          </cell>
          <cell r="H188" t="str">
            <v>H</v>
          </cell>
          <cell r="I188">
            <v>400000</v>
          </cell>
          <cell r="J188" t="str">
            <v>H</v>
          </cell>
          <cell r="K188">
            <v>400000</v>
          </cell>
          <cell r="L188" t="str">
            <v>H</v>
          </cell>
          <cell r="M188">
            <v>400000</v>
          </cell>
          <cell r="N188" t="str">
            <v>H</v>
          </cell>
          <cell r="O188">
            <v>130000</v>
          </cell>
          <cell r="P188" t="str">
            <v>GS</v>
          </cell>
          <cell r="Q188">
            <v>190000</v>
          </cell>
          <cell r="R188" t="str">
            <v>C</v>
          </cell>
          <cell r="S188">
            <v>190000</v>
          </cell>
          <cell r="T188" t="str">
            <v>C</v>
          </cell>
          <cell r="U188">
            <v>400</v>
          </cell>
          <cell r="V188">
            <v>66</v>
          </cell>
          <cell r="W188" t="str">
            <v>E</v>
          </cell>
          <cell r="X188">
            <v>400</v>
          </cell>
          <cell r="Y188">
            <v>66</v>
          </cell>
          <cell r="Z188" t="str">
            <v>E</v>
          </cell>
          <cell r="AA188">
            <v>40000</v>
          </cell>
          <cell r="AB188">
            <v>6600</v>
          </cell>
          <cell r="AC188" t="str">
            <v>E</v>
          </cell>
          <cell r="AD188">
            <v>40000</v>
          </cell>
          <cell r="AE188">
            <v>6600</v>
          </cell>
          <cell r="AF188" t="str">
            <v>E</v>
          </cell>
          <cell r="AG188">
            <v>40000</v>
          </cell>
          <cell r="AH188">
            <v>6600</v>
          </cell>
          <cell r="AI188" t="str">
            <v>E</v>
          </cell>
          <cell r="AJ188">
            <v>40000</v>
          </cell>
          <cell r="AK188">
            <v>6600</v>
          </cell>
          <cell r="AL188" t="str">
            <v>E</v>
          </cell>
          <cell r="AM188" t="str">
            <v>NA</v>
          </cell>
          <cell r="AN188" t="str">
            <v>NA</v>
          </cell>
          <cell r="AO188">
            <v>0.6</v>
          </cell>
          <cell r="AP188" t="str">
            <v>NA</v>
          </cell>
          <cell r="AQ188">
            <v>0.6</v>
          </cell>
          <cell r="AR188" t="str">
            <v>NA</v>
          </cell>
          <cell r="AS188">
            <v>22</v>
          </cell>
          <cell r="AT188" t="str">
            <v>NO</v>
          </cell>
          <cell r="AU188">
            <v>82800</v>
          </cell>
          <cell r="AV188" t="str">
            <v>NA</v>
          </cell>
          <cell r="AW188" t="str">
            <v>NA</v>
          </cell>
          <cell r="AX188" t="str">
            <v>NO</v>
          </cell>
          <cell r="AY188">
            <v>181.84</v>
          </cell>
          <cell r="AZ188">
            <v>36.14</v>
          </cell>
          <cell r="BA188" t="str">
            <v>NA</v>
          </cell>
          <cell r="BB188" t="str">
            <v>NO</v>
          </cell>
        </row>
        <row r="189">
          <cell r="A189">
            <v>108452</v>
          </cell>
          <cell r="B189" t="str">
            <v>PHENYLENEDIAMINE, M-</v>
          </cell>
          <cell r="C189">
            <v>220</v>
          </cell>
          <cell r="D189" t="str">
            <v>GS</v>
          </cell>
          <cell r="E189">
            <v>610</v>
          </cell>
          <cell r="F189" t="str">
            <v>GS</v>
          </cell>
          <cell r="G189">
            <v>22000</v>
          </cell>
          <cell r="H189" t="str">
            <v>GS</v>
          </cell>
          <cell r="I189">
            <v>61000</v>
          </cell>
          <cell r="J189" t="str">
            <v>GS</v>
          </cell>
          <cell r="K189">
            <v>220000</v>
          </cell>
          <cell r="L189" t="str">
            <v>GS</v>
          </cell>
          <cell r="M189">
            <v>610000</v>
          </cell>
          <cell r="N189" t="str">
            <v>GS</v>
          </cell>
          <cell r="O189">
            <v>1300</v>
          </cell>
          <cell r="P189" t="str">
            <v>GS</v>
          </cell>
          <cell r="Q189">
            <v>17000</v>
          </cell>
          <cell r="R189" t="str">
            <v>GS</v>
          </cell>
          <cell r="S189">
            <v>190000</v>
          </cell>
          <cell r="T189" t="str">
            <v>C</v>
          </cell>
          <cell r="U189">
            <v>22</v>
          </cell>
          <cell r="V189">
            <v>3.1</v>
          </cell>
          <cell r="W189" t="str">
            <v>E</v>
          </cell>
          <cell r="X189">
            <v>61</v>
          </cell>
          <cell r="Y189">
            <v>8.6</v>
          </cell>
          <cell r="Z189" t="str">
            <v>E</v>
          </cell>
          <cell r="AA189">
            <v>2200</v>
          </cell>
          <cell r="AB189">
            <v>310</v>
          </cell>
          <cell r="AC189" t="str">
            <v>E</v>
          </cell>
          <cell r="AD189">
            <v>6100</v>
          </cell>
          <cell r="AE189">
            <v>860</v>
          </cell>
          <cell r="AF189" t="str">
            <v>E</v>
          </cell>
          <cell r="AG189">
            <v>22000</v>
          </cell>
          <cell r="AH189">
            <v>3100</v>
          </cell>
          <cell r="AI189" t="str">
            <v>E</v>
          </cell>
          <cell r="AJ189">
            <v>61000</v>
          </cell>
          <cell r="AK189">
            <v>8600</v>
          </cell>
          <cell r="AL189" t="str">
            <v>E</v>
          </cell>
          <cell r="AM189" t="str">
            <v>NA</v>
          </cell>
          <cell r="AN189" t="str">
            <v>NA</v>
          </cell>
          <cell r="AO189">
            <v>0.006</v>
          </cell>
          <cell r="AP189" t="str">
            <v>NA</v>
          </cell>
          <cell r="AQ189">
            <v>0.006</v>
          </cell>
          <cell r="AR189" t="str">
            <v>NA</v>
          </cell>
          <cell r="AS189">
            <v>12</v>
          </cell>
          <cell r="AT189" t="str">
            <v>NO</v>
          </cell>
          <cell r="AU189">
            <v>447974</v>
          </cell>
          <cell r="AV189" t="str">
            <v>NA</v>
          </cell>
          <cell r="AW189" t="str">
            <v>NA</v>
          </cell>
          <cell r="AX189" t="str">
            <v>NO</v>
          </cell>
          <cell r="AY189">
            <v>286</v>
          </cell>
          <cell r="AZ189">
            <v>4.5</v>
          </cell>
          <cell r="BA189" t="str">
            <v>NA</v>
          </cell>
          <cell r="BB189" t="str">
            <v>NO</v>
          </cell>
        </row>
        <row r="190">
          <cell r="A190">
            <v>298022</v>
          </cell>
          <cell r="B190" t="str">
            <v>PHORATE</v>
          </cell>
          <cell r="C190">
            <v>1.9</v>
          </cell>
          <cell r="D190" t="str">
            <v>NS</v>
          </cell>
          <cell r="E190">
            <v>4.1</v>
          </cell>
          <cell r="F190" t="str">
            <v>NS</v>
          </cell>
          <cell r="G190">
            <v>190</v>
          </cell>
          <cell r="H190" t="str">
            <v>NS</v>
          </cell>
          <cell r="I190">
            <v>410</v>
          </cell>
          <cell r="J190" t="str">
            <v>NS</v>
          </cell>
          <cell r="K190">
            <v>1.9</v>
          </cell>
          <cell r="L190" t="str">
            <v>NS</v>
          </cell>
          <cell r="M190">
            <v>4.1</v>
          </cell>
          <cell r="N190" t="str">
            <v>NS</v>
          </cell>
          <cell r="O190">
            <v>13</v>
          </cell>
          <cell r="P190" t="str">
            <v>NS</v>
          </cell>
          <cell r="Q190">
            <v>37</v>
          </cell>
          <cell r="R190" t="str">
            <v>NS</v>
          </cell>
          <cell r="S190">
            <v>43</v>
          </cell>
          <cell r="T190" t="str">
            <v>NS</v>
          </cell>
          <cell r="U190">
            <v>0.19</v>
          </cell>
          <cell r="V190">
            <v>0.41</v>
          </cell>
          <cell r="W190" t="str">
            <v>E</v>
          </cell>
          <cell r="X190">
            <v>0.41</v>
          </cell>
          <cell r="Y190">
            <v>0.88</v>
          </cell>
          <cell r="Z190" t="str">
            <v>E</v>
          </cell>
          <cell r="AA190">
            <v>19</v>
          </cell>
          <cell r="AB190">
            <v>41</v>
          </cell>
          <cell r="AC190" t="str">
            <v>E</v>
          </cell>
          <cell r="AD190">
            <v>41</v>
          </cell>
          <cell r="AE190">
            <v>88</v>
          </cell>
          <cell r="AF190" t="str">
            <v>E</v>
          </cell>
          <cell r="AG190">
            <v>0.19</v>
          </cell>
          <cell r="AH190">
            <v>0.41</v>
          </cell>
          <cell r="AI190" t="str">
            <v>E</v>
          </cell>
          <cell r="AJ190">
            <v>0.41</v>
          </cell>
          <cell r="AK190">
            <v>0.88</v>
          </cell>
          <cell r="AL190" t="str">
            <v>E</v>
          </cell>
          <cell r="AM190">
            <v>30</v>
          </cell>
          <cell r="AN190" t="str">
            <v>NA</v>
          </cell>
          <cell r="AO190">
            <v>0.0002</v>
          </cell>
          <cell r="AP190" t="str">
            <v>NA</v>
          </cell>
          <cell r="AQ190">
            <v>0.0002</v>
          </cell>
          <cell r="AR190" t="str">
            <v>NA</v>
          </cell>
          <cell r="AS190">
            <v>810</v>
          </cell>
          <cell r="AT190" t="str">
            <v>YES</v>
          </cell>
          <cell r="AU190">
            <v>50</v>
          </cell>
          <cell r="AV190">
            <v>13100</v>
          </cell>
          <cell r="AW190">
            <v>15100</v>
          </cell>
          <cell r="AX190" t="str">
            <v>YES</v>
          </cell>
          <cell r="AY190">
            <v>118</v>
          </cell>
          <cell r="AZ190" t="str">
            <v>NA</v>
          </cell>
          <cell r="BA190" t="str">
            <v>NA</v>
          </cell>
          <cell r="BB190" t="str">
            <v>NO</v>
          </cell>
        </row>
        <row r="191">
          <cell r="A191">
            <v>85449</v>
          </cell>
          <cell r="B191" t="str">
            <v>PHTHALIC ANHYDRIDE</v>
          </cell>
          <cell r="C191">
            <v>73000</v>
          </cell>
          <cell r="D191" t="str">
            <v>GS</v>
          </cell>
          <cell r="E191">
            <v>200000</v>
          </cell>
          <cell r="F191" t="str">
            <v>GS</v>
          </cell>
          <cell r="G191">
            <v>6200000</v>
          </cell>
          <cell r="H191" t="str">
            <v>S</v>
          </cell>
          <cell r="I191">
            <v>6200000</v>
          </cell>
          <cell r="J191" t="str">
            <v>S</v>
          </cell>
          <cell r="K191">
            <v>6200000</v>
          </cell>
          <cell r="L191" t="str">
            <v>S</v>
          </cell>
          <cell r="M191">
            <v>6200000</v>
          </cell>
          <cell r="N191" t="str">
            <v>S</v>
          </cell>
          <cell r="O191">
            <v>190000</v>
          </cell>
          <cell r="P191" t="str">
            <v>C</v>
          </cell>
          <cell r="Q191">
            <v>190000</v>
          </cell>
          <cell r="R191" t="str">
            <v>C</v>
          </cell>
          <cell r="S191">
            <v>190000</v>
          </cell>
          <cell r="T191" t="str">
            <v>C</v>
          </cell>
          <cell r="U191">
            <v>7300</v>
          </cell>
          <cell r="V191">
            <v>2300</v>
          </cell>
          <cell r="W191" t="str">
            <v>E</v>
          </cell>
          <cell r="X191">
            <v>20000</v>
          </cell>
          <cell r="Y191">
            <v>6200</v>
          </cell>
          <cell r="Z191" t="str">
            <v>E</v>
          </cell>
          <cell r="AA191">
            <v>190000</v>
          </cell>
          <cell r="AB191">
            <v>190000</v>
          </cell>
          <cell r="AC191" t="str">
            <v>C</v>
          </cell>
          <cell r="AD191">
            <v>190000</v>
          </cell>
          <cell r="AE191">
            <v>190000</v>
          </cell>
          <cell r="AF191" t="str">
            <v>C</v>
          </cell>
          <cell r="AG191">
            <v>190000</v>
          </cell>
          <cell r="AH191">
            <v>190000</v>
          </cell>
          <cell r="AI191" t="str">
            <v>C</v>
          </cell>
          <cell r="AJ191">
            <v>190000</v>
          </cell>
          <cell r="AK191">
            <v>190000</v>
          </cell>
          <cell r="AL191" t="str">
            <v>C</v>
          </cell>
          <cell r="AM191" t="str">
            <v>NA</v>
          </cell>
          <cell r="AN191" t="str">
            <v>NA</v>
          </cell>
          <cell r="AO191">
            <v>2</v>
          </cell>
          <cell r="AP191" t="str">
            <v>NA</v>
          </cell>
          <cell r="AQ191">
            <v>0.0343</v>
          </cell>
          <cell r="AR191" t="str">
            <v>NA</v>
          </cell>
          <cell r="AS191">
            <v>79</v>
          </cell>
          <cell r="AT191" t="str">
            <v>NO</v>
          </cell>
          <cell r="AU191">
            <v>6200</v>
          </cell>
          <cell r="AV191" t="str">
            <v>NA</v>
          </cell>
          <cell r="AW191" t="str">
            <v>NA</v>
          </cell>
          <cell r="AX191" t="str">
            <v>NO</v>
          </cell>
          <cell r="AY191">
            <v>284.5</v>
          </cell>
          <cell r="AZ191">
            <v>13490.4</v>
          </cell>
          <cell r="BA191" t="str">
            <v>NA</v>
          </cell>
          <cell r="BB191" t="str">
            <v>NO</v>
          </cell>
        </row>
        <row r="192">
          <cell r="A192">
            <v>23950585</v>
          </cell>
          <cell r="B192" t="str">
            <v>PRONAMIDE</v>
          </cell>
          <cell r="C192">
            <v>50</v>
          </cell>
          <cell r="D192" t="str">
            <v>H</v>
          </cell>
          <cell r="E192">
            <v>50</v>
          </cell>
          <cell r="F192" t="str">
            <v>H</v>
          </cell>
          <cell r="G192">
            <v>5000</v>
          </cell>
          <cell r="H192" t="str">
            <v>H</v>
          </cell>
          <cell r="I192">
            <v>5000</v>
          </cell>
          <cell r="J192" t="str">
            <v>H</v>
          </cell>
          <cell r="K192">
            <v>50</v>
          </cell>
          <cell r="L192" t="str">
            <v>H</v>
          </cell>
          <cell r="M192">
            <v>50</v>
          </cell>
          <cell r="N192" t="str">
            <v>H</v>
          </cell>
          <cell r="O192">
            <v>17000</v>
          </cell>
          <cell r="P192" t="str">
            <v>GS</v>
          </cell>
          <cell r="Q192">
            <v>190000</v>
          </cell>
          <cell r="R192" t="str">
            <v>C</v>
          </cell>
          <cell r="S192">
            <v>190000</v>
          </cell>
          <cell r="T192" t="str">
            <v>C</v>
          </cell>
          <cell r="U192">
            <v>5</v>
          </cell>
          <cell r="V192">
            <v>3</v>
          </cell>
          <cell r="W192" t="str">
            <v>E</v>
          </cell>
          <cell r="X192">
            <v>5</v>
          </cell>
          <cell r="Y192">
            <v>3</v>
          </cell>
          <cell r="Z192" t="str">
            <v>E</v>
          </cell>
          <cell r="AA192">
            <v>500</v>
          </cell>
          <cell r="AB192">
            <v>300</v>
          </cell>
          <cell r="AC192" t="str">
            <v>E</v>
          </cell>
          <cell r="AD192">
            <v>500</v>
          </cell>
          <cell r="AE192">
            <v>300</v>
          </cell>
          <cell r="AF192" t="str">
            <v>E</v>
          </cell>
          <cell r="AG192">
            <v>5</v>
          </cell>
          <cell r="AH192">
            <v>3</v>
          </cell>
          <cell r="AI192" t="str">
            <v>E</v>
          </cell>
          <cell r="AJ192">
            <v>5</v>
          </cell>
          <cell r="AK192">
            <v>3</v>
          </cell>
          <cell r="AL192" t="str">
            <v>E</v>
          </cell>
          <cell r="AM192" t="str">
            <v>NA</v>
          </cell>
          <cell r="AN192" t="str">
            <v>NA</v>
          </cell>
          <cell r="AO192">
            <v>0.075</v>
          </cell>
          <cell r="AP192" t="str">
            <v>NA</v>
          </cell>
          <cell r="AQ192">
            <v>0.075</v>
          </cell>
          <cell r="AR192" t="str">
            <v>NA</v>
          </cell>
          <cell r="AS192">
            <v>200</v>
          </cell>
          <cell r="AT192" t="str">
            <v>NO</v>
          </cell>
          <cell r="AU192">
            <v>15</v>
          </cell>
          <cell r="AV192" t="str">
            <v>NA</v>
          </cell>
          <cell r="AW192" t="str">
            <v>NA</v>
          </cell>
          <cell r="AX192" t="str">
            <v>NO</v>
          </cell>
          <cell r="AY192">
            <v>321</v>
          </cell>
          <cell r="AZ192" t="str">
            <v>NA</v>
          </cell>
          <cell r="BA192" t="str">
            <v>NA</v>
          </cell>
          <cell r="BB192" t="str">
            <v>NO</v>
          </cell>
        </row>
        <row r="193">
          <cell r="A193">
            <v>75569</v>
          </cell>
          <cell r="B193" t="str">
            <v>PROPYLENE OXIDE</v>
          </cell>
          <cell r="C193">
            <v>2.8</v>
          </cell>
          <cell r="D193" t="str">
            <v>GC</v>
          </cell>
          <cell r="E193">
            <v>11</v>
          </cell>
          <cell r="F193" t="str">
            <v>GC</v>
          </cell>
          <cell r="G193">
            <v>280</v>
          </cell>
          <cell r="H193" t="str">
            <v>GC</v>
          </cell>
          <cell r="I193">
            <v>1100</v>
          </cell>
          <cell r="J193" t="str">
            <v>GC</v>
          </cell>
          <cell r="K193">
            <v>3</v>
          </cell>
          <cell r="L193" t="str">
            <v>GC</v>
          </cell>
          <cell r="M193">
            <v>11</v>
          </cell>
          <cell r="N193" t="str">
            <v>GC</v>
          </cell>
          <cell r="O193">
            <v>75</v>
          </cell>
          <cell r="P193" t="str">
            <v>GC</v>
          </cell>
          <cell r="Q193">
            <v>330</v>
          </cell>
          <cell r="R193" t="str">
            <v>GC</v>
          </cell>
          <cell r="S193">
            <v>500</v>
          </cell>
          <cell r="T193" t="str">
            <v>NC</v>
          </cell>
          <cell r="U193">
            <v>0.28</v>
          </cell>
          <cell r="V193">
            <v>0.048</v>
          </cell>
          <cell r="W193" t="str">
            <v>E</v>
          </cell>
          <cell r="X193">
            <v>1.1</v>
          </cell>
          <cell r="Y193">
            <v>0.19</v>
          </cell>
          <cell r="Z193" t="str">
            <v>E</v>
          </cell>
          <cell r="AA193">
            <v>28</v>
          </cell>
          <cell r="AB193">
            <v>4.8</v>
          </cell>
          <cell r="AC193" t="str">
            <v>E</v>
          </cell>
          <cell r="AD193">
            <v>110</v>
          </cell>
          <cell r="AE193">
            <v>19</v>
          </cell>
          <cell r="AF193" t="str">
            <v>E</v>
          </cell>
          <cell r="AG193">
            <v>0.28</v>
          </cell>
          <cell r="AH193">
            <v>0.048</v>
          </cell>
          <cell r="AI193" t="str">
            <v>E</v>
          </cell>
          <cell r="AJ193">
            <v>1.1</v>
          </cell>
          <cell r="AK193">
            <v>0.19</v>
          </cell>
          <cell r="AL193" t="str">
            <v>E</v>
          </cell>
          <cell r="AM193" t="str">
            <v>NA</v>
          </cell>
          <cell r="AN193" t="str">
            <v>NA</v>
          </cell>
          <cell r="AO193">
            <v>0.00857</v>
          </cell>
          <cell r="AP193">
            <v>0.24</v>
          </cell>
          <cell r="AQ193">
            <v>0.008571</v>
          </cell>
          <cell r="AR193">
            <v>0.0132</v>
          </cell>
          <cell r="AS193">
            <v>25</v>
          </cell>
          <cell r="AT193" t="str">
            <v>YES</v>
          </cell>
          <cell r="AU193">
            <v>590000</v>
          </cell>
          <cell r="AV193">
            <v>13100</v>
          </cell>
          <cell r="AW193">
            <v>15000</v>
          </cell>
          <cell r="AX193" t="str">
            <v>YES</v>
          </cell>
          <cell r="AY193">
            <v>34.23</v>
          </cell>
          <cell r="AZ193" t="str">
            <v>NA</v>
          </cell>
          <cell r="BA193" t="str">
            <v>NA</v>
          </cell>
          <cell r="BB193" t="str">
            <v>NO</v>
          </cell>
        </row>
        <row r="194">
          <cell r="A194">
            <v>129000</v>
          </cell>
          <cell r="B194" t="str">
            <v>PYRENE</v>
          </cell>
          <cell r="C194">
            <v>13</v>
          </cell>
          <cell r="D194" t="str">
            <v>S</v>
          </cell>
          <cell r="E194">
            <v>13</v>
          </cell>
          <cell r="F194" t="str">
            <v>S</v>
          </cell>
          <cell r="G194">
            <v>13</v>
          </cell>
          <cell r="H194" t="str">
            <v>S</v>
          </cell>
          <cell r="I194">
            <v>13</v>
          </cell>
          <cell r="J194" t="str">
            <v>S</v>
          </cell>
          <cell r="K194">
            <v>13</v>
          </cell>
          <cell r="L194" t="str">
            <v>S</v>
          </cell>
          <cell r="M194">
            <v>13</v>
          </cell>
          <cell r="N194" t="str">
            <v>S</v>
          </cell>
          <cell r="O194">
            <v>6600</v>
          </cell>
          <cell r="P194" t="str">
            <v>GS</v>
          </cell>
          <cell r="Q194">
            <v>84000</v>
          </cell>
          <cell r="R194" t="str">
            <v>GS</v>
          </cell>
          <cell r="S194">
            <v>190000</v>
          </cell>
          <cell r="T194" t="str">
            <v>C</v>
          </cell>
          <cell r="U194">
            <v>1.3</v>
          </cell>
          <cell r="V194">
            <v>220</v>
          </cell>
          <cell r="W194" t="str">
            <v>E</v>
          </cell>
          <cell r="X194">
            <v>1.3</v>
          </cell>
          <cell r="Y194">
            <v>220</v>
          </cell>
          <cell r="Z194" t="str">
            <v>E</v>
          </cell>
          <cell r="AA194">
            <v>1.3</v>
          </cell>
          <cell r="AB194">
            <v>220</v>
          </cell>
          <cell r="AC194" t="str">
            <v>E</v>
          </cell>
          <cell r="AD194">
            <v>1.3</v>
          </cell>
          <cell r="AE194">
            <v>220</v>
          </cell>
          <cell r="AF194" t="str">
            <v>E</v>
          </cell>
          <cell r="AG194">
            <v>1.3</v>
          </cell>
          <cell r="AH194">
            <v>220</v>
          </cell>
          <cell r="AI194" t="str">
            <v>E</v>
          </cell>
          <cell r="AJ194">
            <v>1.3</v>
          </cell>
          <cell r="AK194">
            <v>220</v>
          </cell>
          <cell r="AL194" t="str">
            <v>E</v>
          </cell>
          <cell r="AM194">
            <v>10</v>
          </cell>
          <cell r="AN194" t="str">
            <v>NA</v>
          </cell>
          <cell r="AO194">
            <v>0.03</v>
          </cell>
          <cell r="AP194" t="str">
            <v>NA</v>
          </cell>
          <cell r="AQ194">
            <v>0.03</v>
          </cell>
          <cell r="AR194" t="str">
            <v>NA</v>
          </cell>
          <cell r="AS194">
            <v>68000</v>
          </cell>
          <cell r="AT194" t="str">
            <v>NO</v>
          </cell>
          <cell r="AU194">
            <v>0.013</v>
          </cell>
          <cell r="AV194" t="str">
            <v>NA</v>
          </cell>
          <cell r="AW194" t="str">
            <v>NA</v>
          </cell>
          <cell r="AX194" t="str">
            <v>NO</v>
          </cell>
          <cell r="AY194">
            <v>393</v>
          </cell>
          <cell r="AZ194">
            <v>0.07</v>
          </cell>
          <cell r="BA194" t="str">
            <v>NA</v>
          </cell>
          <cell r="BB194" t="str">
            <v>YES (PAH)</v>
          </cell>
        </row>
        <row r="195">
          <cell r="A195">
            <v>110861</v>
          </cell>
          <cell r="B195" t="str">
            <v>PYRIDINE</v>
          </cell>
          <cell r="C195">
            <v>9.7</v>
          </cell>
          <cell r="D195" t="str">
            <v>NS</v>
          </cell>
          <cell r="E195">
            <v>20</v>
          </cell>
          <cell r="F195" t="str">
            <v>NS</v>
          </cell>
          <cell r="G195">
            <v>970</v>
          </cell>
          <cell r="H195" t="str">
            <v>NS</v>
          </cell>
          <cell r="I195">
            <v>2000</v>
          </cell>
          <cell r="J195" t="str">
            <v>NS</v>
          </cell>
          <cell r="K195">
            <v>97</v>
          </cell>
          <cell r="L195" t="str">
            <v>NS</v>
          </cell>
          <cell r="M195">
            <v>200</v>
          </cell>
          <cell r="N195" t="str">
            <v>NS</v>
          </cell>
          <cell r="O195">
            <v>67</v>
          </cell>
          <cell r="P195" t="str">
            <v>NS</v>
          </cell>
          <cell r="Q195">
            <v>190</v>
          </cell>
          <cell r="R195" t="str">
            <v>NS</v>
          </cell>
          <cell r="S195">
            <v>210</v>
          </cell>
          <cell r="T195" t="str">
            <v>NS</v>
          </cell>
          <cell r="U195">
            <v>0.97</v>
          </cell>
          <cell r="V195">
            <v>0.11</v>
          </cell>
          <cell r="W195" t="str">
            <v>E</v>
          </cell>
          <cell r="X195">
            <v>2</v>
          </cell>
          <cell r="Y195">
            <v>0.22</v>
          </cell>
          <cell r="Z195" t="str">
            <v>E</v>
          </cell>
          <cell r="AA195">
            <v>97</v>
          </cell>
          <cell r="AB195">
            <v>11</v>
          </cell>
          <cell r="AC195" t="str">
            <v>E</v>
          </cell>
          <cell r="AD195">
            <v>200</v>
          </cell>
          <cell r="AE195">
            <v>22</v>
          </cell>
          <cell r="AF195" t="str">
            <v>E</v>
          </cell>
          <cell r="AG195">
            <v>9.7</v>
          </cell>
          <cell r="AH195">
            <v>1.1</v>
          </cell>
          <cell r="AI195" t="str">
            <v>E</v>
          </cell>
          <cell r="AJ195">
            <v>20</v>
          </cell>
          <cell r="AK195">
            <v>2.2</v>
          </cell>
          <cell r="AL195" t="str">
            <v>E</v>
          </cell>
          <cell r="AM195" t="str">
            <v>NA</v>
          </cell>
          <cell r="AN195" t="str">
            <v>NA</v>
          </cell>
          <cell r="AO195">
            <v>0.001</v>
          </cell>
          <cell r="AP195" t="str">
            <v>NA</v>
          </cell>
          <cell r="AQ195">
            <v>0.001</v>
          </cell>
          <cell r="AR195" t="str">
            <v>NA</v>
          </cell>
          <cell r="AS195">
            <v>0.0066</v>
          </cell>
          <cell r="AT195" t="str">
            <v>YES</v>
          </cell>
          <cell r="AU195">
            <v>1000000</v>
          </cell>
          <cell r="AV195">
            <v>13100</v>
          </cell>
          <cell r="AW195">
            <v>15000</v>
          </cell>
          <cell r="AX195" t="str">
            <v>YES</v>
          </cell>
          <cell r="AY195">
            <v>115.25</v>
          </cell>
          <cell r="AZ195">
            <v>18.07</v>
          </cell>
          <cell r="BA195" t="str">
            <v>NA</v>
          </cell>
          <cell r="BB195" t="str">
            <v>NO</v>
          </cell>
        </row>
        <row r="196">
          <cell r="A196">
            <v>122349</v>
          </cell>
          <cell r="B196" t="str">
            <v>SIMAZINE</v>
          </cell>
          <cell r="C196">
            <v>4</v>
          </cell>
          <cell r="D196" t="str">
            <v>M</v>
          </cell>
          <cell r="E196">
            <v>4</v>
          </cell>
          <cell r="F196" t="str">
            <v>M</v>
          </cell>
          <cell r="G196">
            <v>400</v>
          </cell>
          <cell r="H196" t="str">
            <v>M</v>
          </cell>
          <cell r="I196">
            <v>400</v>
          </cell>
          <cell r="J196" t="str">
            <v>M</v>
          </cell>
          <cell r="K196">
            <v>4</v>
          </cell>
          <cell r="L196" t="str">
            <v>M</v>
          </cell>
          <cell r="M196">
            <v>4</v>
          </cell>
          <cell r="N196" t="str">
            <v>M</v>
          </cell>
          <cell r="O196">
            <v>150</v>
          </cell>
          <cell r="P196" t="str">
            <v>GC</v>
          </cell>
          <cell r="Q196">
            <v>660</v>
          </cell>
          <cell r="R196" t="str">
            <v>GC</v>
          </cell>
          <cell r="S196">
            <v>190000</v>
          </cell>
          <cell r="T196" t="str">
            <v>C</v>
          </cell>
          <cell r="U196">
            <v>0.4</v>
          </cell>
          <cell r="V196">
            <v>0.16</v>
          </cell>
          <cell r="W196" t="str">
            <v>E</v>
          </cell>
          <cell r="X196">
            <v>0.4</v>
          </cell>
          <cell r="Y196">
            <v>0.16</v>
          </cell>
          <cell r="Z196" t="str">
            <v>E</v>
          </cell>
          <cell r="AA196">
            <v>40</v>
          </cell>
          <cell r="AB196">
            <v>16</v>
          </cell>
          <cell r="AC196" t="str">
            <v>E</v>
          </cell>
          <cell r="AD196">
            <v>40</v>
          </cell>
          <cell r="AE196">
            <v>16</v>
          </cell>
          <cell r="AF196" t="str">
            <v>E</v>
          </cell>
          <cell r="AG196">
            <v>0.4</v>
          </cell>
          <cell r="AH196">
            <v>0.16</v>
          </cell>
          <cell r="AI196" t="str">
            <v>E</v>
          </cell>
          <cell r="AJ196">
            <v>0.4</v>
          </cell>
          <cell r="AK196">
            <v>0.16</v>
          </cell>
          <cell r="AL196" t="str">
            <v>E</v>
          </cell>
          <cell r="AM196" t="str">
            <v>NA</v>
          </cell>
          <cell r="AN196" t="str">
            <v>NA</v>
          </cell>
          <cell r="AO196">
            <v>0.005</v>
          </cell>
          <cell r="AP196">
            <v>0.12</v>
          </cell>
          <cell r="AQ196">
            <v>0.005</v>
          </cell>
          <cell r="AR196">
            <v>0.12</v>
          </cell>
          <cell r="AS196">
            <v>110</v>
          </cell>
          <cell r="AT196" t="str">
            <v>NO</v>
          </cell>
          <cell r="AU196">
            <v>5</v>
          </cell>
          <cell r="AV196" t="str">
            <v>NA</v>
          </cell>
          <cell r="AW196" t="str">
            <v>NA</v>
          </cell>
          <cell r="AX196" t="str">
            <v>NO</v>
          </cell>
          <cell r="AY196">
            <v>225</v>
          </cell>
          <cell r="AZ196" t="str">
            <v>NA</v>
          </cell>
          <cell r="BA196" t="str">
            <v>NA</v>
          </cell>
          <cell r="BB196" t="str">
            <v>NO</v>
          </cell>
        </row>
        <row r="197">
          <cell r="A197">
            <v>57249</v>
          </cell>
          <cell r="B197" t="str">
            <v>STRYCHNINE</v>
          </cell>
          <cell r="C197">
            <v>11</v>
          </cell>
          <cell r="D197" t="str">
            <v>GS</v>
          </cell>
          <cell r="E197">
            <v>31</v>
          </cell>
          <cell r="F197" t="str">
            <v>GS</v>
          </cell>
          <cell r="G197">
            <v>1100</v>
          </cell>
          <cell r="H197" t="str">
            <v>GS</v>
          </cell>
          <cell r="I197">
            <v>3100</v>
          </cell>
          <cell r="J197" t="str">
            <v>GS</v>
          </cell>
          <cell r="K197">
            <v>11000</v>
          </cell>
          <cell r="L197" t="str">
            <v>GS</v>
          </cell>
          <cell r="M197">
            <v>31000</v>
          </cell>
          <cell r="N197" t="str">
            <v>GS</v>
          </cell>
          <cell r="O197">
            <v>66</v>
          </cell>
          <cell r="P197" t="str">
            <v>GS</v>
          </cell>
          <cell r="Q197">
            <v>840</v>
          </cell>
          <cell r="R197" t="str">
            <v>GS</v>
          </cell>
          <cell r="S197">
            <v>190000</v>
          </cell>
          <cell r="T197" t="str">
            <v>C</v>
          </cell>
          <cell r="U197">
            <v>1.1</v>
          </cell>
          <cell r="V197">
            <v>0.9</v>
          </cell>
          <cell r="W197" t="str">
            <v>E</v>
          </cell>
          <cell r="X197">
            <v>3.1</v>
          </cell>
          <cell r="Y197">
            <v>2.5</v>
          </cell>
          <cell r="Z197" t="str">
            <v>E</v>
          </cell>
          <cell r="AA197">
            <v>110</v>
          </cell>
          <cell r="AB197">
            <v>90</v>
          </cell>
          <cell r="AC197" t="str">
            <v>E</v>
          </cell>
          <cell r="AD197">
            <v>310</v>
          </cell>
          <cell r="AE197">
            <v>250</v>
          </cell>
          <cell r="AF197" t="str">
            <v>E</v>
          </cell>
          <cell r="AG197">
            <v>1100</v>
          </cell>
          <cell r="AH197">
            <v>900</v>
          </cell>
          <cell r="AI197" t="str">
            <v>E</v>
          </cell>
          <cell r="AJ197">
            <v>3100</v>
          </cell>
          <cell r="AK197">
            <v>2500</v>
          </cell>
          <cell r="AL197" t="str">
            <v>E</v>
          </cell>
          <cell r="AM197" t="str">
            <v>NA</v>
          </cell>
          <cell r="AN197" t="str">
            <v>NA</v>
          </cell>
          <cell r="AO197">
            <v>0.0003</v>
          </cell>
          <cell r="AP197" t="str">
            <v>NA</v>
          </cell>
          <cell r="AQ197">
            <v>0.0003</v>
          </cell>
          <cell r="AR197" t="str">
            <v>NA</v>
          </cell>
          <cell r="AS197">
            <v>280</v>
          </cell>
          <cell r="AT197" t="str">
            <v>NO</v>
          </cell>
          <cell r="AU197">
            <v>300</v>
          </cell>
          <cell r="AV197" t="str">
            <v>NA</v>
          </cell>
          <cell r="AW197" t="str">
            <v>NA</v>
          </cell>
          <cell r="AX197" t="str">
            <v>NO</v>
          </cell>
          <cell r="AY197">
            <v>270</v>
          </cell>
          <cell r="AZ197">
            <v>4.5</v>
          </cell>
          <cell r="BA197" t="str">
            <v>NA</v>
          </cell>
          <cell r="BB197" t="str">
            <v>NO</v>
          </cell>
        </row>
        <row r="198">
          <cell r="A198">
            <v>100425</v>
          </cell>
          <cell r="B198" t="str">
            <v>STYRENE</v>
          </cell>
          <cell r="C198">
            <v>100</v>
          </cell>
          <cell r="D198" t="str">
            <v>M</v>
          </cell>
          <cell r="E198">
            <v>100</v>
          </cell>
          <cell r="F198" t="str">
            <v>M</v>
          </cell>
          <cell r="G198">
            <v>10000</v>
          </cell>
          <cell r="H198" t="str">
            <v>M</v>
          </cell>
          <cell r="I198">
            <v>10000</v>
          </cell>
          <cell r="J198" t="str">
            <v>M</v>
          </cell>
          <cell r="K198">
            <v>10000</v>
          </cell>
          <cell r="L198" t="str">
            <v>M</v>
          </cell>
          <cell r="M198">
            <v>10000</v>
          </cell>
          <cell r="N198" t="str">
            <v>M</v>
          </cell>
          <cell r="O198">
            <v>10000</v>
          </cell>
          <cell r="P198" t="str">
            <v>C</v>
          </cell>
          <cell r="Q198">
            <v>10000</v>
          </cell>
          <cell r="R198" t="str">
            <v>C</v>
          </cell>
          <cell r="S198">
            <v>10000</v>
          </cell>
          <cell r="T198" t="str">
            <v>C</v>
          </cell>
          <cell r="U198">
            <v>10</v>
          </cell>
          <cell r="V198">
            <v>24</v>
          </cell>
          <cell r="W198" t="str">
            <v>E</v>
          </cell>
          <cell r="X198">
            <v>10</v>
          </cell>
          <cell r="Y198">
            <v>24</v>
          </cell>
          <cell r="Z198" t="str">
            <v>E</v>
          </cell>
          <cell r="AA198">
            <v>1000</v>
          </cell>
          <cell r="AB198">
            <v>2400</v>
          </cell>
          <cell r="AC198" t="str">
            <v>E</v>
          </cell>
          <cell r="AD198">
            <v>1000</v>
          </cell>
          <cell r="AE198">
            <v>2400</v>
          </cell>
          <cell r="AF198" t="str">
            <v>E</v>
          </cell>
          <cell r="AG198">
            <v>1000</v>
          </cell>
          <cell r="AH198">
            <v>2400</v>
          </cell>
          <cell r="AI198" t="str">
            <v>E</v>
          </cell>
          <cell r="AJ198">
            <v>1000</v>
          </cell>
          <cell r="AK198">
            <v>2400</v>
          </cell>
          <cell r="AL198" t="str">
            <v>E</v>
          </cell>
          <cell r="AM198">
            <v>30</v>
          </cell>
          <cell r="AN198" t="str">
            <v>NA</v>
          </cell>
          <cell r="AO198">
            <v>0.2</v>
          </cell>
          <cell r="AP198" t="str">
            <v>NA</v>
          </cell>
          <cell r="AQ198">
            <v>0.286</v>
          </cell>
          <cell r="AR198" t="str">
            <v>NA</v>
          </cell>
          <cell r="AS198">
            <v>910</v>
          </cell>
          <cell r="AT198" t="str">
            <v>YES</v>
          </cell>
          <cell r="AU198">
            <v>320</v>
          </cell>
          <cell r="AV198">
            <v>13100</v>
          </cell>
          <cell r="AW198">
            <v>15100</v>
          </cell>
          <cell r="AX198" t="str">
            <v>YES</v>
          </cell>
          <cell r="AY198">
            <v>145.14</v>
          </cell>
          <cell r="AZ198">
            <v>1.2</v>
          </cell>
          <cell r="BA198" t="str">
            <v>NA</v>
          </cell>
          <cell r="BB198" t="str">
            <v>NO</v>
          </cell>
        </row>
        <row r="199">
          <cell r="A199">
            <v>13071799</v>
          </cell>
          <cell r="B199" t="str">
            <v>TERBUFOS</v>
          </cell>
          <cell r="C199">
            <v>0.9</v>
          </cell>
          <cell r="D199" t="str">
            <v>H</v>
          </cell>
          <cell r="E199">
            <v>0.9</v>
          </cell>
          <cell r="F199" t="str">
            <v>H</v>
          </cell>
          <cell r="G199">
            <v>90</v>
          </cell>
          <cell r="H199" t="str">
            <v>H</v>
          </cell>
          <cell r="I199">
            <v>90</v>
          </cell>
          <cell r="J199" t="str">
            <v>H</v>
          </cell>
          <cell r="K199">
            <v>0.9</v>
          </cell>
          <cell r="L199" t="str">
            <v>H</v>
          </cell>
          <cell r="M199">
            <v>0.9</v>
          </cell>
          <cell r="N199" t="str">
            <v>H</v>
          </cell>
          <cell r="O199">
            <v>1.7</v>
          </cell>
          <cell r="P199" t="str">
            <v>NS</v>
          </cell>
          <cell r="Q199">
            <v>4.6</v>
          </cell>
          <cell r="R199" t="str">
            <v>NS</v>
          </cell>
          <cell r="S199">
            <v>5.3</v>
          </cell>
          <cell r="T199" t="str">
            <v>NS</v>
          </cell>
          <cell r="U199">
            <v>0.09</v>
          </cell>
          <cell r="V199">
            <v>0.13</v>
          </cell>
          <cell r="W199" t="str">
            <v>E</v>
          </cell>
          <cell r="X199">
            <v>0.09</v>
          </cell>
          <cell r="Y199">
            <v>0.13</v>
          </cell>
          <cell r="Z199" t="str">
            <v>E</v>
          </cell>
          <cell r="AA199">
            <v>9</v>
          </cell>
          <cell r="AB199">
            <v>13</v>
          </cell>
          <cell r="AC199" t="str">
            <v>E</v>
          </cell>
          <cell r="AD199">
            <v>9</v>
          </cell>
          <cell r="AE199">
            <v>13</v>
          </cell>
          <cell r="AF199" t="str">
            <v>E</v>
          </cell>
          <cell r="AG199">
            <v>0.09</v>
          </cell>
          <cell r="AH199">
            <v>0.13</v>
          </cell>
          <cell r="AI199" t="str">
            <v>E</v>
          </cell>
          <cell r="AJ199">
            <v>0.09</v>
          </cell>
          <cell r="AK199">
            <v>0.13</v>
          </cell>
          <cell r="AL199" t="str">
            <v>E</v>
          </cell>
          <cell r="AM199">
            <v>30</v>
          </cell>
          <cell r="AN199" t="str">
            <v>NA</v>
          </cell>
          <cell r="AO199">
            <v>2.5E-05</v>
          </cell>
          <cell r="AP199" t="str">
            <v>NA</v>
          </cell>
          <cell r="AQ199">
            <v>2.5E-05</v>
          </cell>
          <cell r="AR199" t="str">
            <v>NA</v>
          </cell>
          <cell r="AS199">
            <v>510</v>
          </cell>
          <cell r="AT199" t="str">
            <v>YES</v>
          </cell>
          <cell r="AU199">
            <v>4.5</v>
          </cell>
          <cell r="AV199">
            <v>13000</v>
          </cell>
          <cell r="AW199">
            <v>15000</v>
          </cell>
          <cell r="AX199" t="str">
            <v>YES</v>
          </cell>
          <cell r="AY199">
            <v>69</v>
          </cell>
          <cell r="AZ199" t="str">
            <v>NA</v>
          </cell>
          <cell r="BA199" t="str">
            <v>NA</v>
          </cell>
          <cell r="BB199" t="str">
            <v>NO</v>
          </cell>
        </row>
        <row r="200">
          <cell r="A200">
            <v>1746016</v>
          </cell>
          <cell r="B200" t="str">
            <v>TETRACHLORODIBENZO-P-DIOXIN, 2,3,7,8-  (TCDD)</v>
          </cell>
          <cell r="C200">
            <v>3E-05</v>
          </cell>
          <cell r="D200" t="str">
            <v>M</v>
          </cell>
          <cell r="E200">
            <v>3E-05</v>
          </cell>
          <cell r="F200" t="str">
            <v>M</v>
          </cell>
          <cell r="G200">
            <v>0.003</v>
          </cell>
          <cell r="H200" t="str">
            <v>M</v>
          </cell>
          <cell r="I200">
            <v>0.003</v>
          </cell>
          <cell r="J200" t="str">
            <v>M</v>
          </cell>
          <cell r="K200">
            <v>0.019</v>
          </cell>
          <cell r="L200" t="str">
            <v>S</v>
          </cell>
          <cell r="M200">
            <v>0.019</v>
          </cell>
          <cell r="N200" t="str">
            <v>S</v>
          </cell>
          <cell r="O200">
            <v>0.00012</v>
          </cell>
          <cell r="P200" t="str">
            <v>GC</v>
          </cell>
          <cell r="Q200">
            <v>0.00053</v>
          </cell>
          <cell r="R200" t="str">
            <v>GC</v>
          </cell>
          <cell r="S200">
            <v>190000</v>
          </cell>
          <cell r="T200" t="str">
            <v>C</v>
          </cell>
          <cell r="U200">
            <v>3E-06</v>
          </cell>
          <cell r="V200">
            <v>0.032</v>
          </cell>
          <cell r="W200" t="str">
            <v>E</v>
          </cell>
          <cell r="X200">
            <v>3E-06</v>
          </cell>
          <cell r="Y200">
            <v>0.032</v>
          </cell>
          <cell r="Z200" t="str">
            <v>E</v>
          </cell>
          <cell r="AA200">
            <v>0.0003</v>
          </cell>
          <cell r="AB200">
            <v>3.2</v>
          </cell>
          <cell r="AC200" t="str">
            <v>E</v>
          </cell>
          <cell r="AD200">
            <v>0.0003</v>
          </cell>
          <cell r="AE200">
            <v>3.2</v>
          </cell>
          <cell r="AF200" t="str">
            <v>E</v>
          </cell>
          <cell r="AG200">
            <v>0.0019</v>
          </cell>
          <cell r="AH200">
            <v>20</v>
          </cell>
          <cell r="AI200" t="str">
            <v>E</v>
          </cell>
          <cell r="AJ200">
            <v>0.0019</v>
          </cell>
          <cell r="AK200">
            <v>20</v>
          </cell>
          <cell r="AL200" t="str">
            <v>E</v>
          </cell>
          <cell r="AM200">
            <v>5</v>
          </cell>
          <cell r="AN200" t="str">
            <v>NA</v>
          </cell>
          <cell r="AO200" t="str">
            <v>NA</v>
          </cell>
          <cell r="AP200">
            <v>150000</v>
          </cell>
          <cell r="AQ200" t="str">
            <v>NA</v>
          </cell>
          <cell r="AR200">
            <v>116000</v>
          </cell>
          <cell r="AS200">
            <v>4300000</v>
          </cell>
          <cell r="AT200" t="str">
            <v>NO</v>
          </cell>
          <cell r="AU200">
            <v>1.93E-05</v>
          </cell>
          <cell r="AV200" t="str">
            <v>NA</v>
          </cell>
          <cell r="AW200" t="str">
            <v>NA</v>
          </cell>
          <cell r="AX200" t="str">
            <v>NO</v>
          </cell>
          <cell r="AY200">
            <v>412.2</v>
          </cell>
          <cell r="AZ200">
            <v>0.21</v>
          </cell>
          <cell r="BA200" t="str">
            <v>NA</v>
          </cell>
          <cell r="BB200" t="str">
            <v>NO</v>
          </cell>
        </row>
        <row r="201">
          <cell r="A201">
            <v>79345</v>
          </cell>
          <cell r="B201" t="str">
            <v>TETRACHLOROETHANE, 1,1,2,2-</v>
          </cell>
          <cell r="C201">
            <v>0.74</v>
          </cell>
          <cell r="D201" t="str">
            <v>NC</v>
          </cell>
          <cell r="E201">
            <v>3.2</v>
          </cell>
          <cell r="F201" t="str">
            <v>NC</v>
          </cell>
          <cell r="G201">
            <v>74</v>
          </cell>
          <cell r="H201" t="str">
            <v>NC</v>
          </cell>
          <cell r="I201">
            <v>320</v>
          </cell>
          <cell r="J201" t="str">
            <v>NC</v>
          </cell>
          <cell r="K201">
            <v>74</v>
          </cell>
          <cell r="L201" t="str">
            <v>NC</v>
          </cell>
          <cell r="M201">
            <v>320</v>
          </cell>
          <cell r="N201" t="str">
            <v>NC</v>
          </cell>
          <cell r="O201">
            <v>5.5</v>
          </cell>
          <cell r="P201" t="str">
            <v>NC</v>
          </cell>
          <cell r="Q201">
            <v>28</v>
          </cell>
          <cell r="R201" t="str">
            <v>NC</v>
          </cell>
          <cell r="S201">
            <v>33</v>
          </cell>
          <cell r="T201" t="str">
            <v>NC</v>
          </cell>
          <cell r="U201">
            <v>0.074</v>
          </cell>
          <cell r="V201">
            <v>0.023</v>
          </cell>
          <cell r="W201" t="str">
            <v>E</v>
          </cell>
          <cell r="X201">
            <v>0.32</v>
          </cell>
          <cell r="Y201">
            <v>0.099</v>
          </cell>
          <cell r="Z201" t="str">
            <v>E</v>
          </cell>
          <cell r="AA201">
            <v>7.4</v>
          </cell>
          <cell r="AB201">
            <v>2.3</v>
          </cell>
          <cell r="AC201" t="str">
            <v>E</v>
          </cell>
          <cell r="AD201">
            <v>32</v>
          </cell>
          <cell r="AE201">
            <v>9.9</v>
          </cell>
          <cell r="AF201" t="str">
            <v>E</v>
          </cell>
          <cell r="AG201">
            <v>7.4</v>
          </cell>
          <cell r="AH201">
            <v>2.3</v>
          </cell>
          <cell r="AI201" t="str">
            <v>E</v>
          </cell>
          <cell r="AJ201">
            <v>32</v>
          </cell>
          <cell r="AK201">
            <v>9.9</v>
          </cell>
          <cell r="AL201" t="str">
            <v>E</v>
          </cell>
          <cell r="AM201" t="str">
            <v>NA</v>
          </cell>
          <cell r="AN201" t="str">
            <v>NA</v>
          </cell>
          <cell r="AO201" t="str">
            <v>NA</v>
          </cell>
          <cell r="AP201">
            <v>0.27</v>
          </cell>
          <cell r="AQ201" t="str">
            <v>NA</v>
          </cell>
          <cell r="AR201">
            <v>0.203</v>
          </cell>
          <cell r="AS201">
            <v>79</v>
          </cell>
          <cell r="AT201" t="str">
            <v>YES</v>
          </cell>
          <cell r="AU201">
            <v>2962</v>
          </cell>
          <cell r="AV201">
            <v>13100</v>
          </cell>
          <cell r="AW201">
            <v>15100</v>
          </cell>
          <cell r="AX201" t="str">
            <v>YES</v>
          </cell>
          <cell r="AY201">
            <v>146.5</v>
          </cell>
          <cell r="AZ201">
            <v>0.56</v>
          </cell>
          <cell r="BA201" t="str">
            <v>NA</v>
          </cell>
          <cell r="BB201" t="str">
            <v>YES </v>
          </cell>
        </row>
        <row r="202">
          <cell r="A202">
            <v>127184</v>
          </cell>
          <cell r="B202" t="str">
            <v>TETRACHLOROETHYLENE (PCE)</v>
          </cell>
          <cell r="C202">
            <v>5</v>
          </cell>
          <cell r="D202" t="str">
            <v>M</v>
          </cell>
          <cell r="E202">
            <v>5</v>
          </cell>
          <cell r="F202" t="str">
            <v>M</v>
          </cell>
          <cell r="G202">
            <v>500</v>
          </cell>
          <cell r="H202" t="str">
            <v>M</v>
          </cell>
          <cell r="I202">
            <v>500</v>
          </cell>
          <cell r="J202" t="str">
            <v>M</v>
          </cell>
          <cell r="K202">
            <v>50</v>
          </cell>
          <cell r="L202" t="str">
            <v>M</v>
          </cell>
          <cell r="M202">
            <v>50</v>
          </cell>
          <cell r="N202" t="str">
            <v>M</v>
          </cell>
          <cell r="O202">
            <v>340</v>
          </cell>
          <cell r="P202" t="str">
            <v>GC</v>
          </cell>
          <cell r="Q202">
            <v>1500</v>
          </cell>
          <cell r="R202" t="str">
            <v>GC</v>
          </cell>
          <cell r="S202">
            <v>3300</v>
          </cell>
          <cell r="T202" t="str">
            <v>NC</v>
          </cell>
          <cell r="U202">
            <v>0.5</v>
          </cell>
          <cell r="V202">
            <v>0.43</v>
          </cell>
          <cell r="W202" t="str">
            <v>E</v>
          </cell>
          <cell r="X202">
            <v>0.5</v>
          </cell>
          <cell r="Y202">
            <v>0.43</v>
          </cell>
          <cell r="Z202" t="str">
            <v>E</v>
          </cell>
          <cell r="AA202">
            <v>50</v>
          </cell>
          <cell r="AB202">
            <v>43</v>
          </cell>
          <cell r="AC202" t="str">
            <v>E</v>
          </cell>
          <cell r="AD202">
            <v>50</v>
          </cell>
          <cell r="AE202">
            <v>43</v>
          </cell>
          <cell r="AF202" t="str">
            <v>E</v>
          </cell>
          <cell r="AG202">
            <v>5</v>
          </cell>
          <cell r="AH202">
            <v>4.3</v>
          </cell>
          <cell r="AI202" t="str">
            <v>E</v>
          </cell>
          <cell r="AJ202">
            <v>5</v>
          </cell>
          <cell r="AK202">
            <v>4.3</v>
          </cell>
          <cell r="AL202" t="str">
            <v>E</v>
          </cell>
          <cell r="AM202" t="str">
            <v>NA</v>
          </cell>
          <cell r="AN202" t="str">
            <v>NA</v>
          </cell>
          <cell r="AO202">
            <v>0.01</v>
          </cell>
          <cell r="AP202">
            <v>0.052</v>
          </cell>
          <cell r="AQ202">
            <v>0.0857</v>
          </cell>
          <cell r="AR202">
            <v>0.0020299999999999997</v>
          </cell>
          <cell r="AS202">
            <v>300</v>
          </cell>
          <cell r="AT202" t="str">
            <v>YES</v>
          </cell>
          <cell r="AU202">
            <v>200</v>
          </cell>
          <cell r="AV202">
            <v>13100</v>
          </cell>
          <cell r="AW202">
            <v>15000</v>
          </cell>
          <cell r="AX202" t="str">
            <v>YES</v>
          </cell>
          <cell r="AY202">
            <v>121.07</v>
          </cell>
          <cell r="AZ202">
            <v>0.03</v>
          </cell>
          <cell r="BA202" t="str">
            <v>NA</v>
          </cell>
          <cell r="BB202" t="str">
            <v>YES </v>
          </cell>
        </row>
        <row r="203">
          <cell r="A203">
            <v>58902</v>
          </cell>
          <cell r="B203" t="str">
            <v>TETRACHLOROPHENOL, 2,3,4,6-</v>
          </cell>
          <cell r="C203">
            <v>290</v>
          </cell>
          <cell r="D203" t="str">
            <v>NS</v>
          </cell>
          <cell r="E203">
            <v>610</v>
          </cell>
          <cell r="F203" t="str">
            <v>NS</v>
          </cell>
          <cell r="G203">
            <v>29000</v>
          </cell>
          <cell r="H203" t="str">
            <v>NS</v>
          </cell>
          <cell r="I203">
            <v>61000</v>
          </cell>
          <cell r="J203" t="str">
            <v>NS</v>
          </cell>
          <cell r="K203">
            <v>29000</v>
          </cell>
          <cell r="L203" t="str">
            <v>NS</v>
          </cell>
          <cell r="M203">
            <v>61000</v>
          </cell>
          <cell r="N203" t="str">
            <v>NS</v>
          </cell>
          <cell r="O203">
            <v>6600</v>
          </cell>
          <cell r="P203" t="str">
            <v>GS</v>
          </cell>
          <cell r="Q203">
            <v>84000</v>
          </cell>
          <cell r="R203" t="str">
            <v>GS</v>
          </cell>
          <cell r="S203">
            <v>190000</v>
          </cell>
          <cell r="T203" t="str">
            <v>C</v>
          </cell>
          <cell r="U203">
            <v>29</v>
          </cell>
          <cell r="V203">
            <v>450</v>
          </cell>
          <cell r="W203" t="str">
            <v>E</v>
          </cell>
          <cell r="X203">
            <v>61</v>
          </cell>
          <cell r="Y203">
            <v>950</v>
          </cell>
          <cell r="Z203" t="str">
            <v>E</v>
          </cell>
          <cell r="AA203">
            <v>2900</v>
          </cell>
          <cell r="AB203">
            <v>45000</v>
          </cell>
          <cell r="AC203" t="str">
            <v>E</v>
          </cell>
          <cell r="AD203">
            <v>6100</v>
          </cell>
          <cell r="AE203">
            <v>95000</v>
          </cell>
          <cell r="AF203" t="str">
            <v>E</v>
          </cell>
          <cell r="AG203">
            <v>2900</v>
          </cell>
          <cell r="AH203">
            <v>45000</v>
          </cell>
          <cell r="AI203" t="str">
            <v>E</v>
          </cell>
          <cell r="AJ203">
            <v>6100</v>
          </cell>
          <cell r="AK203">
            <v>95000</v>
          </cell>
          <cell r="AL203" t="str">
            <v>E</v>
          </cell>
          <cell r="AM203">
            <v>15</v>
          </cell>
          <cell r="AN203" t="str">
            <v>NA</v>
          </cell>
          <cell r="AO203">
            <v>0.03</v>
          </cell>
          <cell r="AP203" t="str">
            <v>NA</v>
          </cell>
          <cell r="AQ203">
            <v>0.03</v>
          </cell>
          <cell r="AR203" t="str">
            <v>NA</v>
          </cell>
          <cell r="AS203">
            <v>6200</v>
          </cell>
          <cell r="AT203" t="str">
            <v>NO</v>
          </cell>
          <cell r="AU203">
            <v>1000</v>
          </cell>
          <cell r="AV203" t="str">
            <v>NA</v>
          </cell>
          <cell r="AW203" t="str">
            <v>NA</v>
          </cell>
          <cell r="AX203" t="str">
            <v>NO</v>
          </cell>
          <cell r="AY203">
            <v>150</v>
          </cell>
          <cell r="AZ203">
            <v>0.69</v>
          </cell>
          <cell r="BA203" t="str">
            <v>NA</v>
          </cell>
          <cell r="BB203" t="str">
            <v>NO</v>
          </cell>
        </row>
        <row r="204">
          <cell r="A204">
            <v>78002</v>
          </cell>
          <cell r="B204" t="str">
            <v>TETRAETHYL LEAD</v>
          </cell>
          <cell r="C204">
            <v>0.0037</v>
          </cell>
          <cell r="D204" t="str">
            <v>GS</v>
          </cell>
          <cell r="E204">
            <v>0.01</v>
          </cell>
          <cell r="F204" t="str">
            <v>GS</v>
          </cell>
          <cell r="G204">
            <v>0.37</v>
          </cell>
          <cell r="H204" t="str">
            <v>GS</v>
          </cell>
          <cell r="I204">
            <v>1</v>
          </cell>
          <cell r="J204" t="str">
            <v>GS</v>
          </cell>
          <cell r="K204">
            <v>3.7</v>
          </cell>
          <cell r="L204" t="str">
            <v>GS</v>
          </cell>
          <cell r="M204">
            <v>10</v>
          </cell>
          <cell r="N204" t="str">
            <v>GS</v>
          </cell>
          <cell r="O204">
            <v>0.022</v>
          </cell>
          <cell r="P204" t="str">
            <v>GS</v>
          </cell>
          <cell r="Q204">
            <v>0.28</v>
          </cell>
          <cell r="R204" t="str">
            <v>GS</v>
          </cell>
          <cell r="S204">
            <v>10000</v>
          </cell>
          <cell r="T204" t="str">
            <v>C</v>
          </cell>
          <cell r="U204">
            <v>0.00037</v>
          </cell>
          <cell r="V204">
            <v>0.0046</v>
          </cell>
          <cell r="W204" t="str">
            <v>E</v>
          </cell>
          <cell r="X204">
            <v>0.001</v>
          </cell>
          <cell r="Y204">
            <v>0.012</v>
          </cell>
          <cell r="Z204" t="str">
            <v>E</v>
          </cell>
          <cell r="AA204">
            <v>0.037</v>
          </cell>
          <cell r="AB204">
            <v>0.46</v>
          </cell>
          <cell r="AC204" t="str">
            <v>E</v>
          </cell>
          <cell r="AD204">
            <v>0.1</v>
          </cell>
          <cell r="AE204">
            <v>1.2</v>
          </cell>
          <cell r="AF204" t="str">
            <v>E</v>
          </cell>
          <cell r="AG204">
            <v>0.37</v>
          </cell>
          <cell r="AH204">
            <v>4.6</v>
          </cell>
          <cell r="AI204" t="str">
            <v>E</v>
          </cell>
          <cell r="AJ204">
            <v>1</v>
          </cell>
          <cell r="AK204">
            <v>12</v>
          </cell>
          <cell r="AL204" t="str">
            <v>E</v>
          </cell>
          <cell r="AM204">
            <v>15</v>
          </cell>
          <cell r="AN204" t="str">
            <v>NA</v>
          </cell>
          <cell r="AO204">
            <v>1E-07</v>
          </cell>
          <cell r="AP204" t="str">
            <v>NA</v>
          </cell>
          <cell r="AQ204">
            <v>1E-07</v>
          </cell>
          <cell r="AR204" t="str">
            <v>NA</v>
          </cell>
          <cell r="AS204">
            <v>4900</v>
          </cell>
          <cell r="AT204" t="str">
            <v>NO</v>
          </cell>
          <cell r="AU204">
            <v>0.21</v>
          </cell>
          <cell r="AV204" t="str">
            <v>NA</v>
          </cell>
          <cell r="AW204" t="str">
            <v>NA</v>
          </cell>
          <cell r="AX204" t="str">
            <v>YES</v>
          </cell>
          <cell r="AY204">
            <v>200</v>
          </cell>
          <cell r="AZ204">
            <v>4.5</v>
          </cell>
          <cell r="BA204" t="str">
            <v>NA</v>
          </cell>
          <cell r="BB204" t="str">
            <v>NO</v>
          </cell>
        </row>
        <row r="205">
          <cell r="A205">
            <v>137268</v>
          </cell>
          <cell r="B205" t="str">
            <v>THIRAM</v>
          </cell>
          <cell r="C205">
            <v>180</v>
          </cell>
          <cell r="D205" t="str">
            <v>GS</v>
          </cell>
          <cell r="E205">
            <v>510</v>
          </cell>
          <cell r="F205" t="str">
            <v>GS</v>
          </cell>
          <cell r="G205">
            <v>18000</v>
          </cell>
          <cell r="H205" t="str">
            <v>GS</v>
          </cell>
          <cell r="I205">
            <v>30000</v>
          </cell>
          <cell r="J205" t="str">
            <v>S</v>
          </cell>
          <cell r="K205">
            <v>180</v>
          </cell>
          <cell r="L205" t="str">
            <v>GS</v>
          </cell>
          <cell r="M205">
            <v>510</v>
          </cell>
          <cell r="N205" t="str">
            <v>GS</v>
          </cell>
          <cell r="O205">
            <v>1100</v>
          </cell>
          <cell r="P205" t="str">
            <v>GS</v>
          </cell>
          <cell r="Q205">
            <v>14000</v>
          </cell>
          <cell r="R205" t="str">
            <v>GS</v>
          </cell>
          <cell r="S205">
            <v>190000</v>
          </cell>
          <cell r="T205" t="str">
            <v>C</v>
          </cell>
          <cell r="U205">
            <v>18</v>
          </cell>
          <cell r="V205">
            <v>47</v>
          </cell>
          <cell r="W205" t="str">
            <v>E</v>
          </cell>
          <cell r="X205">
            <v>51</v>
          </cell>
          <cell r="Y205">
            <v>130</v>
          </cell>
          <cell r="Z205" t="str">
            <v>E</v>
          </cell>
          <cell r="AA205">
            <v>1800</v>
          </cell>
          <cell r="AB205">
            <v>4700</v>
          </cell>
          <cell r="AC205" t="str">
            <v>E</v>
          </cell>
          <cell r="AD205">
            <v>3000</v>
          </cell>
          <cell r="AE205">
            <v>7800</v>
          </cell>
          <cell r="AF205" t="str">
            <v>E</v>
          </cell>
          <cell r="AG205">
            <v>18</v>
          </cell>
          <cell r="AH205">
            <v>47</v>
          </cell>
          <cell r="AI205" t="str">
            <v>E</v>
          </cell>
          <cell r="AJ205">
            <v>51</v>
          </cell>
          <cell r="AK205">
            <v>130</v>
          </cell>
          <cell r="AL205" t="str">
            <v>E</v>
          </cell>
          <cell r="AM205">
            <v>20</v>
          </cell>
          <cell r="AN205" t="str">
            <v>NA</v>
          </cell>
          <cell r="AO205">
            <v>0.005</v>
          </cell>
          <cell r="AP205" t="str">
            <v>NA</v>
          </cell>
          <cell r="AQ205">
            <v>0.005</v>
          </cell>
          <cell r="AR205" t="str">
            <v>NA</v>
          </cell>
          <cell r="AS205">
            <v>1000</v>
          </cell>
          <cell r="AT205" t="str">
            <v>NO</v>
          </cell>
          <cell r="AU205">
            <v>30</v>
          </cell>
          <cell r="AV205" t="str">
            <v>NA</v>
          </cell>
          <cell r="AW205" t="str">
            <v>NA</v>
          </cell>
          <cell r="AX205" t="str">
            <v>NO</v>
          </cell>
          <cell r="AY205">
            <v>200</v>
          </cell>
          <cell r="AZ205" t="str">
            <v>NA</v>
          </cell>
          <cell r="BA205" t="str">
            <v>NA</v>
          </cell>
          <cell r="BB205" t="str">
            <v>NO</v>
          </cell>
        </row>
        <row r="206">
          <cell r="A206">
            <v>108883</v>
          </cell>
          <cell r="B206" t="str">
            <v>TOLUENE</v>
          </cell>
          <cell r="C206">
            <v>1000</v>
          </cell>
          <cell r="D206" t="str">
            <v>M</v>
          </cell>
          <cell r="E206">
            <v>1000</v>
          </cell>
          <cell r="F206" t="str">
            <v>M</v>
          </cell>
          <cell r="G206">
            <v>100000</v>
          </cell>
          <cell r="H206" t="str">
            <v>M</v>
          </cell>
          <cell r="I206">
            <v>100000</v>
          </cell>
          <cell r="J206" t="str">
            <v>M</v>
          </cell>
          <cell r="K206">
            <v>100000</v>
          </cell>
          <cell r="L206" t="str">
            <v>M</v>
          </cell>
          <cell r="M206">
            <v>100000</v>
          </cell>
          <cell r="N206" t="str">
            <v>M</v>
          </cell>
          <cell r="O206">
            <v>7600</v>
          </cell>
          <cell r="P206" t="str">
            <v>NS</v>
          </cell>
          <cell r="Q206">
            <v>10000</v>
          </cell>
          <cell r="R206" t="str">
            <v>C</v>
          </cell>
          <cell r="S206">
            <v>10000</v>
          </cell>
          <cell r="T206" t="str">
            <v>C</v>
          </cell>
          <cell r="U206">
            <v>100</v>
          </cell>
          <cell r="V206">
            <v>44</v>
          </cell>
          <cell r="W206" t="str">
            <v>E</v>
          </cell>
          <cell r="X206">
            <v>100</v>
          </cell>
          <cell r="Y206">
            <v>44</v>
          </cell>
          <cell r="Z206" t="str">
            <v>E</v>
          </cell>
          <cell r="AA206">
            <v>10000</v>
          </cell>
          <cell r="AB206">
            <v>4400</v>
          </cell>
          <cell r="AC206" t="str">
            <v>E</v>
          </cell>
          <cell r="AD206">
            <v>10000</v>
          </cell>
          <cell r="AE206">
            <v>4400</v>
          </cell>
          <cell r="AF206" t="str">
            <v>E</v>
          </cell>
          <cell r="AG206">
            <v>10000</v>
          </cell>
          <cell r="AH206">
            <v>4400</v>
          </cell>
          <cell r="AI206" t="str">
            <v>E</v>
          </cell>
          <cell r="AJ206">
            <v>10000</v>
          </cell>
          <cell r="AK206">
            <v>4400</v>
          </cell>
          <cell r="AL206" t="str">
            <v>E</v>
          </cell>
          <cell r="AM206" t="str">
            <v>NA</v>
          </cell>
          <cell r="AN206" t="str">
            <v>NA</v>
          </cell>
          <cell r="AO206">
            <v>0.2</v>
          </cell>
          <cell r="AP206" t="str">
            <v>NA</v>
          </cell>
          <cell r="AQ206">
            <v>0.114</v>
          </cell>
          <cell r="AR206" t="str">
            <v>NA</v>
          </cell>
          <cell r="AS206">
            <v>130</v>
          </cell>
          <cell r="AT206" t="str">
            <v>YES</v>
          </cell>
          <cell r="AU206">
            <v>526</v>
          </cell>
          <cell r="AV206">
            <v>13100</v>
          </cell>
          <cell r="AW206">
            <v>15000</v>
          </cell>
          <cell r="AX206" t="str">
            <v>YES</v>
          </cell>
          <cell r="AY206">
            <v>110.63</v>
          </cell>
          <cell r="AZ206">
            <v>9.01</v>
          </cell>
          <cell r="BA206" t="str">
            <v>NA</v>
          </cell>
          <cell r="BB206" t="str">
            <v>YES</v>
          </cell>
        </row>
        <row r="207">
          <cell r="A207">
            <v>95534</v>
          </cell>
          <cell r="B207" t="str">
            <v>TOLUIDINE, M-</v>
          </cell>
          <cell r="C207">
            <v>2.8</v>
          </cell>
          <cell r="D207" t="str">
            <v>GC</v>
          </cell>
          <cell r="E207">
            <v>11</v>
          </cell>
          <cell r="F207" t="str">
            <v>GC</v>
          </cell>
          <cell r="G207">
            <v>280</v>
          </cell>
          <cell r="H207" t="str">
            <v>GC</v>
          </cell>
          <cell r="I207">
            <v>1100</v>
          </cell>
          <cell r="J207" t="str">
            <v>GC</v>
          </cell>
          <cell r="K207">
            <v>2.8</v>
          </cell>
          <cell r="L207" t="str">
            <v>GC</v>
          </cell>
          <cell r="M207">
            <v>11</v>
          </cell>
          <cell r="N207" t="str">
            <v>GC</v>
          </cell>
          <cell r="O207">
            <v>75</v>
          </cell>
          <cell r="P207" t="str">
            <v>GC</v>
          </cell>
          <cell r="Q207">
            <v>330</v>
          </cell>
          <cell r="R207" t="str">
            <v>GC</v>
          </cell>
          <cell r="S207">
            <v>10000</v>
          </cell>
          <cell r="T207" t="str">
            <v>C</v>
          </cell>
          <cell r="U207">
            <v>0.28</v>
          </cell>
          <cell r="V207">
            <v>0.13</v>
          </cell>
          <cell r="W207" t="str">
            <v>E</v>
          </cell>
          <cell r="X207">
            <v>1.1</v>
          </cell>
          <cell r="Y207">
            <v>0.5</v>
          </cell>
          <cell r="Z207" t="str">
            <v>E</v>
          </cell>
          <cell r="AA207">
            <v>28</v>
          </cell>
          <cell r="AB207">
            <v>13</v>
          </cell>
          <cell r="AC207" t="str">
            <v>E</v>
          </cell>
          <cell r="AD207">
            <v>110</v>
          </cell>
          <cell r="AE207">
            <v>50</v>
          </cell>
          <cell r="AF207" t="str">
            <v>E</v>
          </cell>
          <cell r="AG207">
            <v>0.28</v>
          </cell>
          <cell r="AH207">
            <v>0.13</v>
          </cell>
          <cell r="AI207" t="str">
            <v>E</v>
          </cell>
          <cell r="AJ207">
            <v>1.1</v>
          </cell>
          <cell r="AK207">
            <v>0.5</v>
          </cell>
          <cell r="AL207" t="str">
            <v>E</v>
          </cell>
          <cell r="AM207" t="str">
            <v>NA</v>
          </cell>
          <cell r="AN207" t="str">
            <v>NA</v>
          </cell>
          <cell r="AO207" t="str">
            <v>NA</v>
          </cell>
          <cell r="AP207">
            <v>0.24</v>
          </cell>
          <cell r="AQ207" t="str">
            <v>NA</v>
          </cell>
          <cell r="AR207">
            <v>0.24</v>
          </cell>
          <cell r="AS207">
            <v>140</v>
          </cell>
          <cell r="AT207" t="str">
            <v>NO</v>
          </cell>
          <cell r="AU207">
            <v>15114</v>
          </cell>
          <cell r="AV207" t="str">
            <v>NA</v>
          </cell>
          <cell r="AW207" t="str">
            <v>NA</v>
          </cell>
          <cell r="AX207" t="str">
            <v>YES</v>
          </cell>
          <cell r="AY207">
            <v>203.3</v>
          </cell>
          <cell r="AZ207" t="str">
            <v>NA</v>
          </cell>
          <cell r="BA207" t="str">
            <v>NA</v>
          </cell>
          <cell r="BB207" t="str">
            <v>NO</v>
          </cell>
        </row>
        <row r="208">
          <cell r="A208">
            <v>95534</v>
          </cell>
          <cell r="B208" t="str">
            <v>TOLUIDINE, O</v>
          </cell>
          <cell r="C208">
            <v>3.7</v>
          </cell>
          <cell r="D208" t="str">
            <v>GC</v>
          </cell>
          <cell r="E208">
            <v>14</v>
          </cell>
          <cell r="F208" t="str">
            <v>GC</v>
          </cell>
          <cell r="G208">
            <v>370</v>
          </cell>
          <cell r="H208" t="str">
            <v>GC</v>
          </cell>
          <cell r="I208">
            <v>1400</v>
          </cell>
          <cell r="J208" t="str">
            <v>GC</v>
          </cell>
          <cell r="K208">
            <v>3700</v>
          </cell>
          <cell r="L208" t="str">
            <v>GC</v>
          </cell>
          <cell r="M208">
            <v>14000</v>
          </cell>
          <cell r="N208" t="str">
            <v>GC</v>
          </cell>
          <cell r="O208">
            <v>99</v>
          </cell>
          <cell r="P208" t="str">
            <v>GC</v>
          </cell>
          <cell r="Q208">
            <v>440</v>
          </cell>
          <cell r="R208" t="str">
            <v>GC</v>
          </cell>
          <cell r="S208">
            <v>10000</v>
          </cell>
          <cell r="T208" t="str">
            <v>C</v>
          </cell>
          <cell r="U208">
            <v>0.37</v>
          </cell>
          <cell r="V208">
            <v>0.42</v>
          </cell>
          <cell r="W208" t="str">
            <v>E</v>
          </cell>
          <cell r="X208">
            <v>1.4</v>
          </cell>
          <cell r="Y208">
            <v>1.6</v>
          </cell>
          <cell r="Z208" t="str">
            <v>E</v>
          </cell>
          <cell r="AA208">
            <v>37</v>
          </cell>
          <cell r="AB208">
            <v>42</v>
          </cell>
          <cell r="AC208" t="str">
            <v>E</v>
          </cell>
          <cell r="AD208">
            <v>140</v>
          </cell>
          <cell r="AE208">
            <v>160</v>
          </cell>
          <cell r="AF208" t="str">
            <v>E</v>
          </cell>
          <cell r="AG208">
            <v>370</v>
          </cell>
          <cell r="AH208">
            <v>420</v>
          </cell>
          <cell r="AI208" t="str">
            <v>E</v>
          </cell>
          <cell r="AJ208">
            <v>1400</v>
          </cell>
          <cell r="AK208">
            <v>1600</v>
          </cell>
          <cell r="AL208" t="str">
            <v>E</v>
          </cell>
          <cell r="AM208" t="str">
            <v>NA</v>
          </cell>
          <cell r="AN208" t="str">
            <v>NA</v>
          </cell>
          <cell r="AO208" t="str">
            <v>NA</v>
          </cell>
          <cell r="AP208">
            <v>0.18</v>
          </cell>
          <cell r="AQ208" t="str">
            <v>NA</v>
          </cell>
          <cell r="AR208">
            <v>0.1785</v>
          </cell>
          <cell r="AS208">
            <v>410</v>
          </cell>
          <cell r="AT208" t="str">
            <v>NO</v>
          </cell>
          <cell r="AU208">
            <v>16600</v>
          </cell>
          <cell r="AV208" t="str">
            <v>NA</v>
          </cell>
          <cell r="AW208" t="str">
            <v>NA</v>
          </cell>
          <cell r="AX208" t="str">
            <v>YES</v>
          </cell>
          <cell r="AY208">
            <v>200.4</v>
          </cell>
          <cell r="AZ208">
            <v>18.07</v>
          </cell>
          <cell r="BA208" t="str">
            <v>NA</v>
          </cell>
          <cell r="BB208" t="str">
            <v>NO</v>
          </cell>
        </row>
        <row r="209">
          <cell r="A209">
            <v>106490</v>
          </cell>
          <cell r="B209" t="str">
            <v>TOLUIDINE, P-</v>
          </cell>
          <cell r="C209">
            <v>3.5</v>
          </cell>
          <cell r="D209" t="str">
            <v>GC</v>
          </cell>
          <cell r="E209">
            <v>14</v>
          </cell>
          <cell r="F209" t="str">
            <v>GC</v>
          </cell>
          <cell r="G209">
            <v>350</v>
          </cell>
          <cell r="H209" t="str">
            <v>GC</v>
          </cell>
          <cell r="I209">
            <v>1400</v>
          </cell>
          <cell r="J209" t="str">
            <v>GC</v>
          </cell>
          <cell r="K209">
            <v>3.5</v>
          </cell>
          <cell r="L209" t="str">
            <v>GC</v>
          </cell>
          <cell r="M209">
            <v>14</v>
          </cell>
          <cell r="N209" t="str">
            <v>GC</v>
          </cell>
          <cell r="O209">
            <v>94</v>
          </cell>
          <cell r="P209" t="str">
            <v>GC</v>
          </cell>
          <cell r="Q209">
            <v>420</v>
          </cell>
          <cell r="R209" t="str">
            <v>GC</v>
          </cell>
          <cell r="S209">
            <v>190000</v>
          </cell>
          <cell r="T209" t="str">
            <v>C</v>
          </cell>
          <cell r="U209">
            <v>0.35</v>
          </cell>
          <cell r="V209">
            <v>0.32</v>
          </cell>
          <cell r="W209" t="str">
            <v>E</v>
          </cell>
          <cell r="X209">
            <v>1.4</v>
          </cell>
          <cell r="Y209">
            <v>1.3</v>
          </cell>
          <cell r="Z209" t="str">
            <v>E</v>
          </cell>
          <cell r="AA209">
            <v>35</v>
          </cell>
          <cell r="AB209">
            <v>32</v>
          </cell>
          <cell r="AC209" t="str">
            <v>E</v>
          </cell>
          <cell r="AD209">
            <v>140</v>
          </cell>
          <cell r="AE209">
            <v>130</v>
          </cell>
          <cell r="AF209" t="str">
            <v>E</v>
          </cell>
          <cell r="AG209">
            <v>0.35</v>
          </cell>
          <cell r="AH209">
            <v>0.32</v>
          </cell>
          <cell r="AI209" t="str">
            <v>E</v>
          </cell>
          <cell r="AJ209">
            <v>1.4</v>
          </cell>
          <cell r="AK209">
            <v>1.3</v>
          </cell>
          <cell r="AL209" t="str">
            <v>E</v>
          </cell>
          <cell r="AM209" t="str">
            <v>NA</v>
          </cell>
          <cell r="AN209" t="str">
            <v>NA</v>
          </cell>
          <cell r="AO209" t="str">
            <v>NA</v>
          </cell>
          <cell r="AP209">
            <v>0.19</v>
          </cell>
          <cell r="AQ209" t="str">
            <v>NA</v>
          </cell>
          <cell r="AR209">
            <v>0.19</v>
          </cell>
          <cell r="AS209">
            <v>320</v>
          </cell>
          <cell r="AT209" t="str">
            <v>NO</v>
          </cell>
          <cell r="AU209">
            <v>6640</v>
          </cell>
          <cell r="AV209" t="str">
            <v>NA</v>
          </cell>
          <cell r="AW209" t="str">
            <v>NA</v>
          </cell>
          <cell r="AX209" t="str">
            <v>NO</v>
          </cell>
          <cell r="AY209">
            <v>200.4</v>
          </cell>
          <cell r="AZ209" t="str">
            <v>NA</v>
          </cell>
          <cell r="BA209" t="str">
            <v>NA</v>
          </cell>
          <cell r="BB209" t="str">
            <v>NO</v>
          </cell>
        </row>
        <row r="210">
          <cell r="A210">
            <v>8001352</v>
          </cell>
          <cell r="B210" t="str">
            <v>TOXAPHENE</v>
          </cell>
          <cell r="C210">
            <v>3</v>
          </cell>
          <cell r="D210" t="str">
            <v>M</v>
          </cell>
          <cell r="E210">
            <v>3</v>
          </cell>
          <cell r="F210" t="str">
            <v>M</v>
          </cell>
          <cell r="G210">
            <v>300</v>
          </cell>
          <cell r="H210" t="str">
            <v>M</v>
          </cell>
          <cell r="I210">
            <v>300</v>
          </cell>
          <cell r="J210" t="str">
            <v>M</v>
          </cell>
          <cell r="K210">
            <v>3</v>
          </cell>
          <cell r="L210" t="str">
            <v>M</v>
          </cell>
          <cell r="M210">
            <v>3</v>
          </cell>
          <cell r="N210" t="str">
            <v>M</v>
          </cell>
          <cell r="O210">
            <v>16</v>
          </cell>
          <cell r="P210" t="str">
            <v>GC</v>
          </cell>
          <cell r="Q210">
            <v>72</v>
          </cell>
          <cell r="R210" t="str">
            <v>GC</v>
          </cell>
          <cell r="S210">
            <v>190000</v>
          </cell>
          <cell r="T210" t="str">
            <v>C</v>
          </cell>
          <cell r="U210">
            <v>0.3</v>
          </cell>
          <cell r="V210">
            <v>1.2</v>
          </cell>
          <cell r="W210" t="str">
            <v>E</v>
          </cell>
          <cell r="X210">
            <v>0.3</v>
          </cell>
          <cell r="Y210">
            <v>1.2</v>
          </cell>
          <cell r="Z210" t="str">
            <v>E</v>
          </cell>
          <cell r="AA210">
            <v>30</v>
          </cell>
          <cell r="AB210">
            <v>120</v>
          </cell>
          <cell r="AC210" t="str">
            <v>E</v>
          </cell>
          <cell r="AD210">
            <v>30</v>
          </cell>
          <cell r="AE210">
            <v>120</v>
          </cell>
          <cell r="AF210" t="str">
            <v>E</v>
          </cell>
          <cell r="AG210">
            <v>0.3</v>
          </cell>
          <cell r="AH210">
            <v>1.2</v>
          </cell>
          <cell r="AI210" t="str">
            <v>E</v>
          </cell>
          <cell r="AJ210">
            <v>0.3</v>
          </cell>
          <cell r="AK210">
            <v>1.2</v>
          </cell>
          <cell r="AL210" t="str">
            <v>E</v>
          </cell>
          <cell r="AM210">
            <v>20</v>
          </cell>
          <cell r="AN210" t="str">
            <v>NA</v>
          </cell>
          <cell r="AO210">
            <v>0.001</v>
          </cell>
          <cell r="AP210">
            <v>1.1</v>
          </cell>
          <cell r="AQ210">
            <v>0.001</v>
          </cell>
          <cell r="AR210">
            <v>1.12</v>
          </cell>
          <cell r="AS210">
            <v>1500</v>
          </cell>
          <cell r="AT210" t="str">
            <v>NO</v>
          </cell>
          <cell r="AU210">
            <v>0.55</v>
          </cell>
          <cell r="AV210" t="str">
            <v>NA</v>
          </cell>
          <cell r="AW210" t="str">
            <v>NA</v>
          </cell>
          <cell r="AX210" t="str">
            <v>NO</v>
          </cell>
          <cell r="AY210">
            <v>431.8</v>
          </cell>
          <cell r="AZ210" t="str">
            <v>NA</v>
          </cell>
          <cell r="BA210" t="str">
            <v>NA</v>
          </cell>
          <cell r="BB210" t="str">
            <v>YES</v>
          </cell>
        </row>
        <row r="211">
          <cell r="A211">
            <v>75252</v>
          </cell>
          <cell r="B211" t="str">
            <v>TRIBROMOMETHANE (BROMOFORM)</v>
          </cell>
          <cell r="C211">
            <v>100</v>
          </cell>
          <cell r="D211" t="str">
            <v>M</v>
          </cell>
          <cell r="E211">
            <v>100</v>
          </cell>
          <cell r="F211" t="str">
            <v>M</v>
          </cell>
          <cell r="G211">
            <v>10000</v>
          </cell>
          <cell r="H211" t="str">
            <v>M</v>
          </cell>
          <cell r="I211">
            <v>10000</v>
          </cell>
          <cell r="J211" t="str">
            <v>M</v>
          </cell>
          <cell r="K211">
            <v>10000</v>
          </cell>
          <cell r="L211" t="str">
            <v>M</v>
          </cell>
          <cell r="M211">
            <v>10000</v>
          </cell>
          <cell r="N211" t="str">
            <v>M</v>
          </cell>
          <cell r="O211">
            <v>290</v>
          </cell>
          <cell r="P211" t="str">
            <v>NC</v>
          </cell>
          <cell r="Q211">
            <v>1500</v>
          </cell>
          <cell r="R211" t="str">
            <v>NC</v>
          </cell>
          <cell r="S211">
            <v>1700</v>
          </cell>
          <cell r="T211" t="str">
            <v>NC</v>
          </cell>
          <cell r="U211">
            <v>10</v>
          </cell>
          <cell r="V211">
            <v>4.3</v>
          </cell>
          <cell r="W211" t="str">
            <v>E</v>
          </cell>
          <cell r="X211">
            <v>10</v>
          </cell>
          <cell r="Y211">
            <v>4.3</v>
          </cell>
          <cell r="Z211" t="str">
            <v>E</v>
          </cell>
          <cell r="AA211">
            <v>1000</v>
          </cell>
          <cell r="AB211">
            <v>430</v>
          </cell>
          <cell r="AC211" t="str">
            <v>E</v>
          </cell>
          <cell r="AD211">
            <v>1000</v>
          </cell>
          <cell r="AE211">
            <v>430</v>
          </cell>
          <cell r="AF211" t="str">
            <v>E</v>
          </cell>
          <cell r="AG211">
            <v>1000</v>
          </cell>
          <cell r="AH211">
            <v>430</v>
          </cell>
          <cell r="AI211" t="str">
            <v>E</v>
          </cell>
          <cell r="AJ211">
            <v>1000</v>
          </cell>
          <cell r="AK211">
            <v>430</v>
          </cell>
          <cell r="AL211" t="str">
            <v>E</v>
          </cell>
          <cell r="AM211" t="str">
            <v>NA</v>
          </cell>
          <cell r="AN211" t="str">
            <v>NA</v>
          </cell>
          <cell r="AO211">
            <v>0.02</v>
          </cell>
          <cell r="AP211">
            <v>0.0079</v>
          </cell>
          <cell r="AQ211">
            <v>0.02</v>
          </cell>
          <cell r="AR211">
            <v>0.00385</v>
          </cell>
          <cell r="AS211">
            <v>130</v>
          </cell>
          <cell r="AT211" t="str">
            <v>YES</v>
          </cell>
          <cell r="AU211">
            <v>3010</v>
          </cell>
          <cell r="AV211">
            <v>13100</v>
          </cell>
          <cell r="AW211">
            <v>15100</v>
          </cell>
          <cell r="AX211" t="str">
            <v>YES</v>
          </cell>
          <cell r="AY211">
            <v>149.2</v>
          </cell>
          <cell r="AZ211">
            <v>0.69</v>
          </cell>
          <cell r="BA211" t="str">
            <v>NA</v>
          </cell>
          <cell r="BB211" t="str">
            <v>YES</v>
          </cell>
        </row>
        <row r="212">
          <cell r="A212">
            <v>120821</v>
          </cell>
          <cell r="B212" t="str">
            <v>TRICHLOROBENZENE, 1,2,4-</v>
          </cell>
          <cell r="C212">
            <v>70</v>
          </cell>
          <cell r="D212" t="str">
            <v>M</v>
          </cell>
          <cell r="E212">
            <v>70</v>
          </cell>
          <cell r="F212" t="str">
            <v>M</v>
          </cell>
          <cell r="G212">
            <v>7000</v>
          </cell>
          <cell r="H212" t="str">
            <v>M</v>
          </cell>
          <cell r="I212">
            <v>7000</v>
          </cell>
          <cell r="J212" t="str">
            <v>M</v>
          </cell>
          <cell r="K212">
            <v>49000</v>
          </cell>
          <cell r="L212" t="str">
            <v>S</v>
          </cell>
          <cell r="M212">
            <v>49000</v>
          </cell>
          <cell r="N212" t="str">
            <v>S</v>
          </cell>
          <cell r="O212">
            <v>2200</v>
          </cell>
          <cell r="P212" t="str">
            <v>GS</v>
          </cell>
          <cell r="Q212">
            <v>10000</v>
          </cell>
          <cell r="R212" t="str">
            <v>C</v>
          </cell>
          <cell r="S212">
            <v>10000</v>
          </cell>
          <cell r="T212" t="str">
            <v>C</v>
          </cell>
          <cell r="U212">
            <v>7</v>
          </cell>
          <cell r="V212">
            <v>28</v>
          </cell>
          <cell r="W212" t="str">
            <v>E</v>
          </cell>
          <cell r="X212">
            <v>7</v>
          </cell>
          <cell r="Y212">
            <v>28</v>
          </cell>
          <cell r="Z212" t="str">
            <v>E</v>
          </cell>
          <cell r="AA212">
            <v>700</v>
          </cell>
          <cell r="AB212">
            <v>2800</v>
          </cell>
          <cell r="AC212" t="str">
            <v>E</v>
          </cell>
          <cell r="AD212">
            <v>700</v>
          </cell>
          <cell r="AE212">
            <v>2800</v>
          </cell>
          <cell r="AF212" t="str">
            <v>E</v>
          </cell>
          <cell r="AG212">
            <v>4900</v>
          </cell>
          <cell r="AH212">
            <v>10000</v>
          </cell>
          <cell r="AI212" t="str">
            <v>C</v>
          </cell>
          <cell r="AJ212">
            <v>4900</v>
          </cell>
          <cell r="AK212">
            <v>10000</v>
          </cell>
          <cell r="AL212" t="str">
            <v>C</v>
          </cell>
          <cell r="AM212">
            <v>20</v>
          </cell>
          <cell r="AN212" t="str">
            <v>NA</v>
          </cell>
          <cell r="AO212">
            <v>0.01</v>
          </cell>
          <cell r="AP212" t="str">
            <v>NA</v>
          </cell>
          <cell r="AQ212">
            <v>0.0571</v>
          </cell>
          <cell r="AR212" t="str">
            <v>NA</v>
          </cell>
          <cell r="AS212">
            <v>1500</v>
          </cell>
          <cell r="AT212" t="str">
            <v>NO</v>
          </cell>
          <cell r="AU212">
            <v>49</v>
          </cell>
          <cell r="AV212" t="str">
            <v>NA</v>
          </cell>
          <cell r="AW212" t="str">
            <v>NA</v>
          </cell>
          <cell r="AX212" t="str">
            <v>YES</v>
          </cell>
          <cell r="AY212">
            <v>213</v>
          </cell>
          <cell r="AZ212">
            <v>0.69</v>
          </cell>
          <cell r="BA212" t="str">
            <v>NA</v>
          </cell>
          <cell r="BB212" t="str">
            <v>YES</v>
          </cell>
        </row>
        <row r="213">
          <cell r="A213">
            <v>180703</v>
          </cell>
          <cell r="B213" t="str">
            <v>TRICHLOROBENZENE, 1,3,5-</v>
          </cell>
          <cell r="C213">
            <v>40</v>
          </cell>
          <cell r="D213" t="str">
            <v>H</v>
          </cell>
          <cell r="E213">
            <v>40</v>
          </cell>
          <cell r="F213" t="str">
            <v>H</v>
          </cell>
          <cell r="G213">
            <v>4000</v>
          </cell>
          <cell r="H213" t="str">
            <v>H</v>
          </cell>
          <cell r="I213">
            <v>4000</v>
          </cell>
          <cell r="J213" t="str">
            <v>H</v>
          </cell>
          <cell r="K213">
            <v>40</v>
          </cell>
          <cell r="L213" t="str">
            <v>H</v>
          </cell>
          <cell r="M213">
            <v>40</v>
          </cell>
          <cell r="N213" t="str">
            <v>H</v>
          </cell>
          <cell r="O213">
            <v>2200</v>
          </cell>
          <cell r="P213" t="str">
            <v>GS</v>
          </cell>
          <cell r="Q213">
            <v>28000</v>
          </cell>
          <cell r="R213" t="str">
            <v>GS</v>
          </cell>
          <cell r="S213">
            <v>190000</v>
          </cell>
          <cell r="T213" t="str">
            <v>C</v>
          </cell>
          <cell r="U213">
            <v>4</v>
          </cell>
          <cell r="V213">
            <v>31</v>
          </cell>
          <cell r="W213" t="str">
            <v>E</v>
          </cell>
          <cell r="X213">
            <v>4</v>
          </cell>
          <cell r="Y213">
            <v>31</v>
          </cell>
          <cell r="Z213" t="str">
            <v>E</v>
          </cell>
          <cell r="AA213">
            <v>400</v>
          </cell>
          <cell r="AB213">
            <v>3100</v>
          </cell>
          <cell r="AC213" t="str">
            <v>E</v>
          </cell>
          <cell r="AD213">
            <v>400</v>
          </cell>
          <cell r="AE213">
            <v>3100</v>
          </cell>
          <cell r="AF213" t="str">
            <v>E</v>
          </cell>
          <cell r="AG213">
            <v>4</v>
          </cell>
          <cell r="AH213">
            <v>31</v>
          </cell>
          <cell r="AI213" t="str">
            <v>E</v>
          </cell>
          <cell r="AJ213">
            <v>4</v>
          </cell>
          <cell r="AK213">
            <v>31</v>
          </cell>
          <cell r="AL213" t="str">
            <v>E</v>
          </cell>
          <cell r="AM213">
            <v>15</v>
          </cell>
          <cell r="AN213" t="str">
            <v>NA</v>
          </cell>
          <cell r="AO213">
            <v>0.01</v>
          </cell>
          <cell r="AP213" t="str">
            <v>NA</v>
          </cell>
          <cell r="AQ213">
            <v>0.0571</v>
          </cell>
          <cell r="AR213" t="str">
            <v>NA</v>
          </cell>
          <cell r="AS213">
            <v>3100</v>
          </cell>
          <cell r="AT213" t="str">
            <v>NO</v>
          </cell>
          <cell r="AU213">
            <v>6.01</v>
          </cell>
          <cell r="AV213" t="str">
            <v>NA</v>
          </cell>
          <cell r="AW213" t="str">
            <v>NA</v>
          </cell>
          <cell r="AX213" t="str">
            <v>NO</v>
          </cell>
          <cell r="AY213">
            <v>208</v>
          </cell>
          <cell r="AZ213" t="str">
            <v>NA</v>
          </cell>
          <cell r="BA213" t="str">
            <v>NA</v>
          </cell>
          <cell r="BB213" t="str">
            <v>NO</v>
          </cell>
        </row>
        <row r="214">
          <cell r="A214">
            <v>71556</v>
          </cell>
          <cell r="B214" t="str">
            <v>TRICHLOROETHANE, 1,1,1-</v>
          </cell>
          <cell r="C214">
            <v>200</v>
          </cell>
          <cell r="D214" t="str">
            <v>M</v>
          </cell>
          <cell r="E214">
            <v>200</v>
          </cell>
          <cell r="F214" t="str">
            <v>M</v>
          </cell>
          <cell r="G214">
            <v>20000</v>
          </cell>
          <cell r="H214" t="str">
            <v>M</v>
          </cell>
          <cell r="I214">
            <v>20000</v>
          </cell>
          <cell r="J214" t="str">
            <v>M</v>
          </cell>
          <cell r="K214">
            <v>2000</v>
          </cell>
          <cell r="L214" t="str">
            <v>M</v>
          </cell>
          <cell r="M214">
            <v>2000</v>
          </cell>
          <cell r="N214" t="str">
            <v>M</v>
          </cell>
          <cell r="O214">
            <v>10000</v>
          </cell>
          <cell r="P214" t="str">
            <v>C</v>
          </cell>
          <cell r="Q214">
            <v>10000</v>
          </cell>
          <cell r="R214" t="str">
            <v>C</v>
          </cell>
          <cell r="S214">
            <v>10000</v>
          </cell>
          <cell r="T214" t="str">
            <v>C</v>
          </cell>
          <cell r="U214">
            <v>20</v>
          </cell>
          <cell r="V214">
            <v>7.2</v>
          </cell>
          <cell r="W214" t="str">
            <v>E</v>
          </cell>
          <cell r="X214">
            <v>20</v>
          </cell>
          <cell r="Y214">
            <v>7.2</v>
          </cell>
          <cell r="Z214" t="str">
            <v>E</v>
          </cell>
          <cell r="AA214">
            <v>2000</v>
          </cell>
          <cell r="AB214">
            <v>720</v>
          </cell>
          <cell r="AC214" t="str">
            <v>E</v>
          </cell>
          <cell r="AD214">
            <v>2000</v>
          </cell>
          <cell r="AE214">
            <v>720</v>
          </cell>
          <cell r="AF214" t="str">
            <v>E</v>
          </cell>
          <cell r="AG214">
            <v>200</v>
          </cell>
          <cell r="AH214">
            <v>72</v>
          </cell>
          <cell r="AI214" t="str">
            <v>E</v>
          </cell>
          <cell r="AJ214">
            <v>200</v>
          </cell>
          <cell r="AK214">
            <v>72</v>
          </cell>
          <cell r="AL214" t="str">
            <v>E</v>
          </cell>
          <cell r="AM214" t="str">
            <v>NA</v>
          </cell>
          <cell r="AN214" t="str">
            <v>NA</v>
          </cell>
          <cell r="AO214">
            <v>0.571</v>
          </cell>
          <cell r="AP214" t="str">
            <v>NA</v>
          </cell>
          <cell r="AQ214">
            <v>0.571</v>
          </cell>
          <cell r="AR214" t="str">
            <v>NA</v>
          </cell>
          <cell r="AS214">
            <v>100</v>
          </cell>
          <cell r="AT214" t="str">
            <v>YES</v>
          </cell>
          <cell r="AU214">
            <v>1495</v>
          </cell>
          <cell r="AV214">
            <v>13100</v>
          </cell>
          <cell r="AW214">
            <v>15000</v>
          </cell>
          <cell r="AX214" t="str">
            <v>YES</v>
          </cell>
          <cell r="AY214">
            <v>74.08</v>
          </cell>
          <cell r="AZ214">
            <v>0.05</v>
          </cell>
          <cell r="BA214" t="str">
            <v>NA</v>
          </cell>
          <cell r="BB214" t="str">
            <v>YES</v>
          </cell>
        </row>
        <row r="215">
          <cell r="A215">
            <v>79005</v>
          </cell>
          <cell r="B215" t="str">
            <v>TRICHLOROETHANE, 1,1,2-</v>
          </cell>
          <cell r="C215">
            <v>5</v>
          </cell>
          <cell r="D215" t="str">
            <v>M</v>
          </cell>
          <cell r="E215">
            <v>5</v>
          </cell>
          <cell r="F215" t="str">
            <v>M</v>
          </cell>
          <cell r="G215">
            <v>500</v>
          </cell>
          <cell r="H215" t="str">
            <v>M</v>
          </cell>
          <cell r="I215">
            <v>500</v>
          </cell>
          <cell r="J215" t="str">
            <v>M</v>
          </cell>
          <cell r="K215">
            <v>50</v>
          </cell>
          <cell r="L215" t="str">
            <v>M</v>
          </cell>
          <cell r="M215">
            <v>50</v>
          </cell>
          <cell r="N215" t="str">
            <v>M</v>
          </cell>
          <cell r="O215">
            <v>20</v>
          </cell>
          <cell r="P215" t="str">
            <v>NC</v>
          </cell>
          <cell r="Q215">
            <v>100</v>
          </cell>
          <cell r="R215" t="str">
            <v>NC</v>
          </cell>
          <cell r="S215">
            <v>120</v>
          </cell>
          <cell r="T215" t="str">
            <v>NC</v>
          </cell>
          <cell r="U215">
            <v>0.5</v>
          </cell>
          <cell r="V215">
            <v>0.15</v>
          </cell>
          <cell r="W215" t="str">
            <v>E</v>
          </cell>
          <cell r="X215">
            <v>0.5</v>
          </cell>
          <cell r="Y215">
            <v>0.15</v>
          </cell>
          <cell r="Z215" t="str">
            <v>E</v>
          </cell>
          <cell r="AA215">
            <v>50</v>
          </cell>
          <cell r="AB215">
            <v>15</v>
          </cell>
          <cell r="AC215" t="str">
            <v>E</v>
          </cell>
          <cell r="AD215">
            <v>50</v>
          </cell>
          <cell r="AE215">
            <v>15</v>
          </cell>
          <cell r="AF215" t="str">
            <v>E</v>
          </cell>
          <cell r="AG215">
            <v>5</v>
          </cell>
          <cell r="AH215">
            <v>1.5</v>
          </cell>
          <cell r="AI215" t="str">
            <v>E</v>
          </cell>
          <cell r="AJ215">
            <v>5</v>
          </cell>
          <cell r="AK215">
            <v>1.5</v>
          </cell>
          <cell r="AL215" t="str">
            <v>E</v>
          </cell>
          <cell r="AM215" t="str">
            <v>NA</v>
          </cell>
          <cell r="AN215" t="str">
            <v>NA</v>
          </cell>
          <cell r="AO215">
            <v>0.004</v>
          </cell>
          <cell r="AP215">
            <v>0.057</v>
          </cell>
          <cell r="AQ215">
            <v>0.004</v>
          </cell>
          <cell r="AR215">
            <v>0.055999999999999994</v>
          </cell>
          <cell r="AS215">
            <v>76</v>
          </cell>
          <cell r="AT215" t="str">
            <v>YES</v>
          </cell>
          <cell r="AU215">
            <v>4420</v>
          </cell>
          <cell r="AV215">
            <v>13100</v>
          </cell>
          <cell r="AW215">
            <v>15100</v>
          </cell>
          <cell r="AX215" t="str">
            <v>YES</v>
          </cell>
          <cell r="AY215">
            <v>113.5</v>
          </cell>
          <cell r="AZ215">
            <v>0.03</v>
          </cell>
          <cell r="BA215" t="str">
            <v>NA</v>
          </cell>
          <cell r="BB215" t="str">
            <v>NO</v>
          </cell>
        </row>
        <row r="216">
          <cell r="A216">
            <v>79016</v>
          </cell>
          <cell r="B216" t="str">
            <v>TRICHLOROETHYLENE (TCE)</v>
          </cell>
          <cell r="C216">
            <v>5</v>
          </cell>
          <cell r="D216" t="str">
            <v>M</v>
          </cell>
          <cell r="E216">
            <v>5</v>
          </cell>
          <cell r="F216" t="str">
            <v>M</v>
          </cell>
          <cell r="G216">
            <v>500</v>
          </cell>
          <cell r="H216" t="str">
            <v>M</v>
          </cell>
          <cell r="I216">
            <v>500</v>
          </cell>
          <cell r="J216" t="str">
            <v>M</v>
          </cell>
          <cell r="K216">
            <v>50</v>
          </cell>
          <cell r="L216" t="str">
            <v>M</v>
          </cell>
          <cell r="M216">
            <v>50</v>
          </cell>
          <cell r="N216" t="str">
            <v>M</v>
          </cell>
          <cell r="O216">
            <v>190</v>
          </cell>
          <cell r="P216" t="str">
            <v>NC</v>
          </cell>
          <cell r="Q216">
            <v>970</v>
          </cell>
          <cell r="R216" t="str">
            <v>NC</v>
          </cell>
          <cell r="S216">
            <v>1100</v>
          </cell>
          <cell r="T216" t="str">
            <v>NC</v>
          </cell>
          <cell r="U216">
            <v>0.5</v>
          </cell>
          <cell r="V216">
            <v>0.17</v>
          </cell>
          <cell r="W216" t="str">
            <v>E</v>
          </cell>
          <cell r="X216">
            <v>0.5</v>
          </cell>
          <cell r="Y216">
            <v>0.17</v>
          </cell>
          <cell r="Z216" t="str">
            <v>E</v>
          </cell>
          <cell r="AA216">
            <v>50</v>
          </cell>
          <cell r="AB216">
            <v>17</v>
          </cell>
          <cell r="AC216" t="str">
            <v>E</v>
          </cell>
          <cell r="AD216">
            <v>50</v>
          </cell>
          <cell r="AE216">
            <v>17</v>
          </cell>
          <cell r="AF216" t="str">
            <v>E</v>
          </cell>
          <cell r="AG216">
            <v>5</v>
          </cell>
          <cell r="AH216">
            <v>1.7</v>
          </cell>
          <cell r="AI216" t="str">
            <v>E</v>
          </cell>
          <cell r="AJ216">
            <v>5</v>
          </cell>
          <cell r="AK216">
            <v>1.7</v>
          </cell>
          <cell r="AL216" t="str">
            <v>E</v>
          </cell>
          <cell r="AM216" t="str">
            <v>NA</v>
          </cell>
          <cell r="AN216" t="str">
            <v>NA</v>
          </cell>
          <cell r="AO216">
            <v>0.002</v>
          </cell>
          <cell r="AP216">
            <v>0.011</v>
          </cell>
          <cell r="AQ216">
            <v>0.143</v>
          </cell>
          <cell r="AR216">
            <v>0.00595</v>
          </cell>
          <cell r="AS216">
            <v>93</v>
          </cell>
          <cell r="AT216" t="str">
            <v>YES</v>
          </cell>
          <cell r="AU216">
            <v>1100</v>
          </cell>
          <cell r="AV216">
            <v>13100</v>
          </cell>
          <cell r="AW216">
            <v>15000</v>
          </cell>
          <cell r="AX216" t="str">
            <v>YES</v>
          </cell>
          <cell r="AY216">
            <v>86.7</v>
          </cell>
          <cell r="AZ216">
            <v>0.02</v>
          </cell>
          <cell r="BA216" t="str">
            <v>NA</v>
          </cell>
          <cell r="BB216" t="str">
            <v>YES</v>
          </cell>
        </row>
        <row r="217">
          <cell r="A217">
            <v>95954</v>
          </cell>
          <cell r="B217" t="str">
            <v>TRICHLOROPHENOL, 2,4,5-</v>
          </cell>
          <cell r="C217">
            <v>3700</v>
          </cell>
          <cell r="D217" t="str">
            <v>GS</v>
          </cell>
          <cell r="E217">
            <v>10000</v>
          </cell>
          <cell r="F217" t="str">
            <v>GS</v>
          </cell>
          <cell r="G217">
            <v>370000</v>
          </cell>
          <cell r="H217" t="str">
            <v>GS</v>
          </cell>
          <cell r="I217">
            <v>1000000</v>
          </cell>
          <cell r="J217" t="str">
            <v>GS</v>
          </cell>
          <cell r="K217">
            <v>1200000</v>
          </cell>
          <cell r="L217" t="str">
            <v>S</v>
          </cell>
          <cell r="M217">
            <v>1200000</v>
          </cell>
          <cell r="N217" t="str">
            <v>S</v>
          </cell>
          <cell r="O217">
            <v>22000</v>
          </cell>
          <cell r="P217" t="str">
            <v>GS</v>
          </cell>
          <cell r="Q217">
            <v>190000</v>
          </cell>
          <cell r="R217" t="str">
            <v>C</v>
          </cell>
          <cell r="S217">
            <v>190000</v>
          </cell>
          <cell r="T217" t="str">
            <v>C</v>
          </cell>
          <cell r="U217">
            <v>370</v>
          </cell>
          <cell r="V217">
            <v>2300</v>
          </cell>
          <cell r="W217" t="str">
            <v>E</v>
          </cell>
          <cell r="X217">
            <v>1000</v>
          </cell>
          <cell r="Y217">
            <v>6100</v>
          </cell>
          <cell r="Z217" t="str">
            <v>E</v>
          </cell>
          <cell r="AA217">
            <v>37000</v>
          </cell>
          <cell r="AB217">
            <v>190000</v>
          </cell>
          <cell r="AC217" t="str">
            <v>C</v>
          </cell>
          <cell r="AD217">
            <v>100000</v>
          </cell>
          <cell r="AE217">
            <v>190000</v>
          </cell>
          <cell r="AF217" t="str">
            <v>C</v>
          </cell>
          <cell r="AG217">
            <v>120000</v>
          </cell>
          <cell r="AH217">
            <v>190000</v>
          </cell>
          <cell r="AI217" t="str">
            <v>C</v>
          </cell>
          <cell r="AJ217">
            <v>120000</v>
          </cell>
          <cell r="AK217">
            <v>190000</v>
          </cell>
          <cell r="AL217" t="str">
            <v>C</v>
          </cell>
          <cell r="AM217">
            <v>15</v>
          </cell>
          <cell r="AN217" t="str">
            <v>NA</v>
          </cell>
          <cell r="AO217">
            <v>0.1</v>
          </cell>
          <cell r="AP217" t="str">
            <v>NA</v>
          </cell>
          <cell r="AQ217">
            <v>0.1</v>
          </cell>
          <cell r="AR217" t="str">
            <v>NA</v>
          </cell>
          <cell r="AS217">
            <v>2400</v>
          </cell>
          <cell r="AT217" t="str">
            <v>NO</v>
          </cell>
          <cell r="AU217">
            <v>1200</v>
          </cell>
          <cell r="AV217" t="str">
            <v>NA</v>
          </cell>
          <cell r="AW217" t="str">
            <v>NA</v>
          </cell>
          <cell r="AX217" t="str">
            <v>NO</v>
          </cell>
          <cell r="AY217">
            <v>245.5</v>
          </cell>
          <cell r="AZ217">
            <v>0.14</v>
          </cell>
          <cell r="BA217" t="str">
            <v>NA</v>
          </cell>
          <cell r="BB217" t="str">
            <v>NO</v>
          </cell>
        </row>
        <row r="218">
          <cell r="A218">
            <v>88062</v>
          </cell>
          <cell r="B218" t="str">
            <v>TRICHLOROPHENOL, 2,4,6-</v>
          </cell>
          <cell r="C218">
            <v>60</v>
          </cell>
          <cell r="D218" t="str">
            <v>GC</v>
          </cell>
          <cell r="E218">
            <v>240</v>
          </cell>
          <cell r="F218" t="str">
            <v>GC</v>
          </cell>
          <cell r="G218">
            <v>6000</v>
          </cell>
          <cell r="H218" t="str">
            <v>GC</v>
          </cell>
          <cell r="I218">
            <v>24000</v>
          </cell>
          <cell r="J218" t="str">
            <v>GC</v>
          </cell>
          <cell r="K218">
            <v>60000</v>
          </cell>
          <cell r="L218" t="str">
            <v>GC</v>
          </cell>
          <cell r="M218">
            <v>240000</v>
          </cell>
          <cell r="N218" t="str">
            <v>GC</v>
          </cell>
          <cell r="O218">
            <v>1600</v>
          </cell>
          <cell r="P218" t="str">
            <v>GC</v>
          </cell>
          <cell r="Q218">
            <v>7200</v>
          </cell>
          <cell r="R218" t="str">
            <v>GC</v>
          </cell>
          <cell r="S218">
            <v>190000</v>
          </cell>
          <cell r="T218" t="str">
            <v>C</v>
          </cell>
          <cell r="U218">
            <v>6</v>
          </cell>
          <cell r="V218">
            <v>17</v>
          </cell>
          <cell r="W218" t="str">
            <v>E</v>
          </cell>
          <cell r="X218">
            <v>24</v>
          </cell>
          <cell r="Y218">
            <v>67</v>
          </cell>
          <cell r="Z218" t="str">
            <v>E</v>
          </cell>
          <cell r="AA218">
            <v>600</v>
          </cell>
          <cell r="AB218">
            <v>1700</v>
          </cell>
          <cell r="AC218" t="str">
            <v>E</v>
          </cell>
          <cell r="AD218">
            <v>2400</v>
          </cell>
          <cell r="AE218">
            <v>6700</v>
          </cell>
          <cell r="AF218" t="str">
            <v>E</v>
          </cell>
          <cell r="AG218">
            <v>6000</v>
          </cell>
          <cell r="AH218">
            <v>17000</v>
          </cell>
          <cell r="AI218" t="str">
            <v>E</v>
          </cell>
          <cell r="AJ218">
            <v>24000</v>
          </cell>
          <cell r="AK218">
            <v>67000</v>
          </cell>
          <cell r="AL218" t="str">
            <v>E</v>
          </cell>
          <cell r="AM218">
            <v>20</v>
          </cell>
          <cell r="AN218" t="str">
            <v>NA</v>
          </cell>
          <cell r="AO218">
            <v>0.042</v>
          </cell>
          <cell r="AP218">
            <v>0.011</v>
          </cell>
          <cell r="AQ218">
            <v>0.042</v>
          </cell>
          <cell r="AR218">
            <v>0.01085</v>
          </cell>
          <cell r="AS218">
            <v>1100</v>
          </cell>
          <cell r="AT218" t="str">
            <v>NO</v>
          </cell>
          <cell r="AU218">
            <v>800</v>
          </cell>
          <cell r="AV218" t="str">
            <v>NA</v>
          </cell>
          <cell r="AW218" t="str">
            <v>NA</v>
          </cell>
          <cell r="AX218" t="str">
            <v>NO</v>
          </cell>
          <cell r="AY218">
            <v>246</v>
          </cell>
          <cell r="AZ218">
            <v>0.14</v>
          </cell>
          <cell r="BA218" t="str">
            <v>NA</v>
          </cell>
          <cell r="BB218" t="str">
            <v>NO</v>
          </cell>
        </row>
        <row r="219">
          <cell r="A219">
            <v>93765</v>
          </cell>
          <cell r="B219" t="str">
            <v>TRICHLOROPHENOXYACETIC ACID, 2,4,5- (2,4,5-T)</v>
          </cell>
          <cell r="C219">
            <v>70</v>
          </cell>
          <cell r="D219" t="str">
            <v>H</v>
          </cell>
          <cell r="E219">
            <v>70</v>
          </cell>
          <cell r="F219" t="str">
            <v>H</v>
          </cell>
          <cell r="G219">
            <v>7000</v>
          </cell>
          <cell r="H219" t="str">
            <v>H</v>
          </cell>
          <cell r="I219">
            <v>7000</v>
          </cell>
          <cell r="J219" t="str">
            <v>H</v>
          </cell>
          <cell r="K219">
            <v>70000</v>
          </cell>
          <cell r="L219" t="str">
            <v>H</v>
          </cell>
          <cell r="M219">
            <v>70000</v>
          </cell>
          <cell r="N219" t="str">
            <v>H</v>
          </cell>
          <cell r="O219">
            <v>2200</v>
          </cell>
          <cell r="P219" t="str">
            <v>GS</v>
          </cell>
          <cell r="Q219">
            <v>28000</v>
          </cell>
          <cell r="R219" t="str">
            <v>GS</v>
          </cell>
          <cell r="S219">
            <v>190000</v>
          </cell>
          <cell r="T219" t="str">
            <v>C</v>
          </cell>
          <cell r="U219">
            <v>7</v>
          </cell>
          <cell r="V219">
            <v>1.5</v>
          </cell>
          <cell r="W219" t="str">
            <v>E</v>
          </cell>
          <cell r="X219">
            <v>7</v>
          </cell>
          <cell r="Y219">
            <v>1.5</v>
          </cell>
          <cell r="Z219" t="str">
            <v>E</v>
          </cell>
          <cell r="AA219">
            <v>700</v>
          </cell>
          <cell r="AB219">
            <v>150</v>
          </cell>
          <cell r="AC219" t="str">
            <v>E</v>
          </cell>
          <cell r="AD219">
            <v>700</v>
          </cell>
          <cell r="AE219">
            <v>150</v>
          </cell>
          <cell r="AF219" t="str">
            <v>E</v>
          </cell>
          <cell r="AG219">
            <v>7000</v>
          </cell>
          <cell r="AH219">
            <v>1500</v>
          </cell>
          <cell r="AI219" t="str">
            <v>E</v>
          </cell>
          <cell r="AJ219">
            <v>7000</v>
          </cell>
          <cell r="AK219">
            <v>1500</v>
          </cell>
          <cell r="AL219" t="str">
            <v>E</v>
          </cell>
          <cell r="AM219" t="str">
            <v>NA</v>
          </cell>
          <cell r="AN219" t="str">
            <v>NA</v>
          </cell>
          <cell r="AO219">
            <v>0.01</v>
          </cell>
          <cell r="AP219" t="str">
            <v>NA</v>
          </cell>
          <cell r="AQ219">
            <v>0.01</v>
          </cell>
          <cell r="AR219" t="str">
            <v>NA</v>
          </cell>
          <cell r="AS219">
            <v>43</v>
          </cell>
          <cell r="AT219" t="str">
            <v>NO</v>
          </cell>
          <cell r="AU219">
            <v>240</v>
          </cell>
          <cell r="AV219" t="str">
            <v>NA</v>
          </cell>
          <cell r="AW219" t="str">
            <v>NA</v>
          </cell>
          <cell r="AX219" t="str">
            <v>NO</v>
          </cell>
          <cell r="AY219">
            <v>278.8</v>
          </cell>
          <cell r="AZ219">
            <v>1.39</v>
          </cell>
          <cell r="BA219" t="str">
            <v>NA</v>
          </cell>
          <cell r="BB219" t="str">
            <v>NO</v>
          </cell>
        </row>
        <row r="220">
          <cell r="A220">
            <v>93721</v>
          </cell>
          <cell r="B220" t="str">
            <v>TRICHLOROPHENOXYPROPIONIC ACID, 2,4,5- (2,4,5-TP)</v>
          </cell>
          <cell r="C220">
            <v>50</v>
          </cell>
          <cell r="D220" t="str">
            <v>M</v>
          </cell>
          <cell r="E220">
            <v>50</v>
          </cell>
          <cell r="F220" t="str">
            <v>M</v>
          </cell>
          <cell r="G220">
            <v>5000</v>
          </cell>
          <cell r="H220" t="str">
            <v>M</v>
          </cell>
          <cell r="I220">
            <v>5000</v>
          </cell>
          <cell r="J220" t="str">
            <v>M</v>
          </cell>
          <cell r="K220">
            <v>50</v>
          </cell>
          <cell r="L220" t="str">
            <v>M</v>
          </cell>
          <cell r="M220">
            <v>50</v>
          </cell>
          <cell r="N220" t="str">
            <v>M</v>
          </cell>
          <cell r="O220">
            <v>1800</v>
          </cell>
          <cell r="P220" t="str">
            <v>GS</v>
          </cell>
          <cell r="Q220">
            <v>22000</v>
          </cell>
          <cell r="R220" t="str">
            <v>GS</v>
          </cell>
          <cell r="S220">
            <v>190000</v>
          </cell>
          <cell r="T220" t="str">
            <v>C</v>
          </cell>
          <cell r="U220">
            <v>5</v>
          </cell>
          <cell r="V220">
            <v>22</v>
          </cell>
          <cell r="W220" t="str">
            <v>E</v>
          </cell>
          <cell r="X220">
            <v>5</v>
          </cell>
          <cell r="Y220">
            <v>22</v>
          </cell>
          <cell r="Z220" t="str">
            <v>E</v>
          </cell>
          <cell r="AA220">
            <v>500</v>
          </cell>
          <cell r="AB220">
            <v>2200</v>
          </cell>
          <cell r="AC220" t="str">
            <v>E</v>
          </cell>
          <cell r="AD220">
            <v>500</v>
          </cell>
          <cell r="AE220">
            <v>2200</v>
          </cell>
          <cell r="AF220" t="str">
            <v>E</v>
          </cell>
          <cell r="AG220">
            <v>5</v>
          </cell>
          <cell r="AH220">
            <v>22</v>
          </cell>
          <cell r="AI220" t="str">
            <v>E</v>
          </cell>
          <cell r="AJ220">
            <v>5</v>
          </cell>
          <cell r="AK220">
            <v>22</v>
          </cell>
          <cell r="AL220" t="str">
            <v>E</v>
          </cell>
          <cell r="AM220">
            <v>20</v>
          </cell>
          <cell r="AN220" t="str">
            <v>NA</v>
          </cell>
          <cell r="AO220">
            <v>0.008</v>
          </cell>
          <cell r="AP220" t="str">
            <v>NA</v>
          </cell>
          <cell r="AQ220">
            <v>0.008</v>
          </cell>
          <cell r="AR220" t="str">
            <v>NA</v>
          </cell>
          <cell r="AS220">
            <v>1700</v>
          </cell>
          <cell r="AT220" t="str">
            <v>NO</v>
          </cell>
          <cell r="AU220">
            <v>140</v>
          </cell>
          <cell r="AV220" t="str">
            <v>NA</v>
          </cell>
          <cell r="AW220" t="str">
            <v>NA</v>
          </cell>
          <cell r="AX220" t="str">
            <v>NO</v>
          </cell>
          <cell r="AY220">
            <v>200</v>
          </cell>
          <cell r="AZ220" t="str">
            <v>NA</v>
          </cell>
          <cell r="BA220" t="str">
            <v>NA</v>
          </cell>
          <cell r="BB220" t="str">
            <v>NO</v>
          </cell>
        </row>
        <row r="221">
          <cell r="A221">
            <v>96184</v>
          </cell>
          <cell r="B221" t="str">
            <v>TRICHLOROPROPANE, 1,2,3-</v>
          </cell>
          <cell r="C221">
            <v>40</v>
          </cell>
          <cell r="D221" t="str">
            <v>H</v>
          </cell>
          <cell r="E221">
            <v>40</v>
          </cell>
          <cell r="F221" t="str">
            <v>H</v>
          </cell>
          <cell r="G221">
            <v>4000</v>
          </cell>
          <cell r="H221" t="str">
            <v>H</v>
          </cell>
          <cell r="I221">
            <v>4000</v>
          </cell>
          <cell r="J221" t="str">
            <v>H</v>
          </cell>
          <cell r="K221">
            <v>4000</v>
          </cell>
          <cell r="L221" t="str">
            <v>H</v>
          </cell>
          <cell r="M221">
            <v>4000</v>
          </cell>
          <cell r="N221" t="str">
            <v>H</v>
          </cell>
          <cell r="O221">
            <v>0.16</v>
          </cell>
          <cell r="P221" t="str">
            <v>NC</v>
          </cell>
          <cell r="Q221">
            <v>0.82</v>
          </cell>
          <cell r="R221" t="str">
            <v>NC</v>
          </cell>
          <cell r="S221">
            <v>0.95</v>
          </cell>
          <cell r="T221" t="str">
            <v>NC</v>
          </cell>
          <cell r="U221">
            <v>4</v>
          </cell>
          <cell r="V221">
            <v>3.3</v>
          </cell>
          <cell r="W221" t="str">
            <v>E</v>
          </cell>
          <cell r="X221">
            <v>4</v>
          </cell>
          <cell r="Y221">
            <v>3.3</v>
          </cell>
          <cell r="Z221" t="str">
            <v>E</v>
          </cell>
          <cell r="AA221">
            <v>400</v>
          </cell>
          <cell r="AB221">
            <v>330</v>
          </cell>
          <cell r="AC221" t="str">
            <v>E</v>
          </cell>
          <cell r="AD221">
            <v>400</v>
          </cell>
          <cell r="AE221">
            <v>330</v>
          </cell>
          <cell r="AF221" t="str">
            <v>E</v>
          </cell>
          <cell r="AG221">
            <v>400</v>
          </cell>
          <cell r="AH221">
            <v>330</v>
          </cell>
          <cell r="AI221" t="str">
            <v>E</v>
          </cell>
          <cell r="AJ221">
            <v>400</v>
          </cell>
          <cell r="AK221">
            <v>330</v>
          </cell>
          <cell r="AL221" t="str">
            <v>E</v>
          </cell>
          <cell r="AM221" t="str">
            <v>NA</v>
          </cell>
          <cell r="AN221" t="str">
            <v>NA</v>
          </cell>
          <cell r="AO221">
            <v>0.006</v>
          </cell>
          <cell r="AP221">
            <v>7</v>
          </cell>
          <cell r="AQ221">
            <v>0.0005714</v>
          </cell>
          <cell r="AR221">
            <v>7</v>
          </cell>
          <cell r="AS221">
            <v>280</v>
          </cell>
          <cell r="AT221" t="str">
            <v>YES</v>
          </cell>
          <cell r="AU221">
            <v>1800</v>
          </cell>
          <cell r="AV221">
            <v>13100</v>
          </cell>
          <cell r="AW221">
            <v>15100</v>
          </cell>
          <cell r="AX221" t="str">
            <v>YES</v>
          </cell>
          <cell r="AY221">
            <v>156.8</v>
          </cell>
          <cell r="AZ221">
            <v>0.35</v>
          </cell>
          <cell r="BA221" t="str">
            <v>NA</v>
          </cell>
          <cell r="BB221" t="str">
            <v>NO</v>
          </cell>
        </row>
        <row r="222">
          <cell r="A222">
            <v>108054</v>
          </cell>
          <cell r="B222" t="str">
            <v>VINYL ACETATE</v>
          </cell>
          <cell r="C222">
            <v>550</v>
          </cell>
          <cell r="D222" t="str">
            <v>NS</v>
          </cell>
          <cell r="E222">
            <v>1200</v>
          </cell>
          <cell r="F222" t="str">
            <v>NS</v>
          </cell>
          <cell r="G222">
            <v>55000</v>
          </cell>
          <cell r="H222" t="str">
            <v>NS</v>
          </cell>
          <cell r="I222">
            <v>120000</v>
          </cell>
          <cell r="J222" t="str">
            <v>NS</v>
          </cell>
          <cell r="K222">
            <v>550</v>
          </cell>
          <cell r="L222" t="str">
            <v>NS</v>
          </cell>
          <cell r="M222">
            <v>1200</v>
          </cell>
          <cell r="N222" t="str">
            <v>NS</v>
          </cell>
          <cell r="O222">
            <v>3800</v>
          </cell>
          <cell r="P222" t="str">
            <v>NS</v>
          </cell>
          <cell r="Q222">
            <v>10000</v>
          </cell>
          <cell r="R222" t="str">
            <v>C</v>
          </cell>
          <cell r="S222">
            <v>10000</v>
          </cell>
          <cell r="T222" t="str">
            <v>C</v>
          </cell>
          <cell r="U222">
            <v>55</v>
          </cell>
          <cell r="V222">
            <v>6.5</v>
          </cell>
          <cell r="W222" t="str">
            <v>E</v>
          </cell>
          <cell r="X222">
            <v>120</v>
          </cell>
          <cell r="Y222">
            <v>14</v>
          </cell>
          <cell r="Z222" t="str">
            <v>E</v>
          </cell>
          <cell r="AA222">
            <v>5500</v>
          </cell>
          <cell r="AB222">
            <v>650</v>
          </cell>
          <cell r="AC222" t="str">
            <v>E</v>
          </cell>
          <cell r="AD222">
            <v>10000</v>
          </cell>
          <cell r="AE222">
            <v>1400</v>
          </cell>
          <cell r="AF222" t="str">
            <v>E</v>
          </cell>
          <cell r="AG222">
            <v>55</v>
          </cell>
          <cell r="AH222">
            <v>6.5</v>
          </cell>
          <cell r="AI222" t="str">
            <v>E</v>
          </cell>
          <cell r="AJ222">
            <v>120</v>
          </cell>
          <cell r="AK222">
            <v>14</v>
          </cell>
          <cell r="AL222" t="str">
            <v>E</v>
          </cell>
          <cell r="AM222" t="str">
            <v>NA</v>
          </cell>
          <cell r="AN222" t="str">
            <v>NA</v>
          </cell>
          <cell r="AO222">
            <v>1</v>
          </cell>
          <cell r="AP222" t="str">
            <v>NA</v>
          </cell>
          <cell r="AQ222">
            <v>0.0571</v>
          </cell>
          <cell r="AR222" t="str">
            <v>NA</v>
          </cell>
          <cell r="AS222">
            <v>2.8</v>
          </cell>
          <cell r="AT222" t="str">
            <v>YES</v>
          </cell>
          <cell r="AU222">
            <v>20000</v>
          </cell>
          <cell r="AV222">
            <v>13200</v>
          </cell>
          <cell r="AW222">
            <v>15000</v>
          </cell>
          <cell r="AX222" t="str">
            <v>YES</v>
          </cell>
          <cell r="AY222">
            <v>72.5</v>
          </cell>
          <cell r="AZ222" t="str">
            <v>NA</v>
          </cell>
          <cell r="BA222" t="str">
            <v>NA</v>
          </cell>
          <cell r="BB222" t="str">
            <v>NO</v>
          </cell>
        </row>
        <row r="223">
          <cell r="A223">
            <v>75014</v>
          </cell>
          <cell r="B223" t="str">
            <v>VINYL CHLORIDE</v>
          </cell>
          <cell r="C223">
            <v>2</v>
          </cell>
          <cell r="D223" t="str">
            <v>M</v>
          </cell>
          <cell r="E223">
            <v>2</v>
          </cell>
          <cell r="F223" t="str">
            <v>M</v>
          </cell>
          <cell r="G223">
            <v>200</v>
          </cell>
          <cell r="H223" t="str">
            <v>M</v>
          </cell>
          <cell r="I223">
            <v>200</v>
          </cell>
          <cell r="J223" t="str">
            <v>M</v>
          </cell>
          <cell r="K223">
            <v>20</v>
          </cell>
          <cell r="L223" t="str">
            <v>M</v>
          </cell>
          <cell r="M223">
            <v>20</v>
          </cell>
          <cell r="N223" t="str">
            <v>M</v>
          </cell>
          <cell r="O223">
            <v>3.8</v>
          </cell>
          <cell r="P223" t="str">
            <v>NC</v>
          </cell>
          <cell r="Q223">
            <v>20</v>
          </cell>
          <cell r="R223" t="str">
            <v>NC</v>
          </cell>
          <cell r="S223">
            <v>22</v>
          </cell>
          <cell r="T223" t="str">
            <v>NC</v>
          </cell>
          <cell r="U223">
            <v>0.2</v>
          </cell>
          <cell r="V223">
            <v>0.027</v>
          </cell>
          <cell r="W223" t="str">
            <v>E</v>
          </cell>
          <cell r="X223">
            <v>0.2</v>
          </cell>
          <cell r="Y223">
            <v>0.027</v>
          </cell>
          <cell r="Z223" t="str">
            <v>E</v>
          </cell>
          <cell r="AA223">
            <v>20</v>
          </cell>
          <cell r="AB223">
            <v>2.7</v>
          </cell>
          <cell r="AC223" t="str">
            <v>E</v>
          </cell>
          <cell r="AD223">
            <v>20</v>
          </cell>
          <cell r="AE223">
            <v>2.7</v>
          </cell>
          <cell r="AF223" t="str">
            <v>E</v>
          </cell>
          <cell r="AG223">
            <v>2</v>
          </cell>
          <cell r="AH223">
            <v>0.27</v>
          </cell>
          <cell r="AI223" t="str">
            <v>E</v>
          </cell>
          <cell r="AJ223">
            <v>2</v>
          </cell>
          <cell r="AK223">
            <v>0.27</v>
          </cell>
          <cell r="AL223" t="str">
            <v>E</v>
          </cell>
          <cell r="AM223" t="str">
            <v>NA</v>
          </cell>
          <cell r="AN223" t="str">
            <v>NA</v>
          </cell>
          <cell r="AO223" t="str">
            <v>NA</v>
          </cell>
          <cell r="AP223">
            <v>1.9</v>
          </cell>
          <cell r="AQ223" t="str">
            <v>NA</v>
          </cell>
          <cell r="AR223">
            <v>0.294</v>
          </cell>
          <cell r="AS223">
            <v>10</v>
          </cell>
          <cell r="AT223" t="str">
            <v>YES</v>
          </cell>
          <cell r="AU223">
            <v>8800</v>
          </cell>
          <cell r="AV223">
            <v>13200</v>
          </cell>
          <cell r="AW223">
            <v>15000</v>
          </cell>
          <cell r="AX223" t="str">
            <v>YES</v>
          </cell>
          <cell r="AY223">
            <v>-13.37</v>
          </cell>
          <cell r="AZ223">
            <v>0.09</v>
          </cell>
          <cell r="BA223" t="str">
            <v>NA</v>
          </cell>
          <cell r="BB223" t="str">
            <v>NO</v>
          </cell>
        </row>
        <row r="224">
          <cell r="A224">
            <v>81812</v>
          </cell>
          <cell r="B224" t="str">
            <v>WARFARIN</v>
          </cell>
          <cell r="C224">
            <v>9.2E-07</v>
          </cell>
          <cell r="D224" t="str">
            <v>S</v>
          </cell>
          <cell r="E224">
            <v>9.2E-07</v>
          </cell>
          <cell r="F224" t="str">
            <v>S</v>
          </cell>
          <cell r="G224">
            <v>9.2E-07</v>
          </cell>
          <cell r="H224" t="str">
            <v>S</v>
          </cell>
          <cell r="I224">
            <v>9.2E-07</v>
          </cell>
          <cell r="J224" t="str">
            <v>S</v>
          </cell>
          <cell r="K224">
            <v>9.2E-07</v>
          </cell>
          <cell r="L224" t="str">
            <v>S</v>
          </cell>
          <cell r="M224">
            <v>9.2E-07</v>
          </cell>
          <cell r="N224" t="str">
            <v>S</v>
          </cell>
          <cell r="O224">
            <v>66</v>
          </cell>
          <cell r="P224" t="str">
            <v>GS</v>
          </cell>
          <cell r="Q224">
            <v>840</v>
          </cell>
          <cell r="R224" t="str">
            <v>GS</v>
          </cell>
          <cell r="S224">
            <v>190000</v>
          </cell>
          <cell r="T224" t="str">
            <v>C</v>
          </cell>
          <cell r="U224">
            <v>9.2E-08</v>
          </cell>
          <cell r="V224">
            <v>2.2E-07</v>
          </cell>
          <cell r="W224" t="str">
            <v>E</v>
          </cell>
          <cell r="X224">
            <v>9.2E-08</v>
          </cell>
          <cell r="Y224">
            <v>2.2E-07</v>
          </cell>
          <cell r="Z224" t="str">
            <v>E</v>
          </cell>
          <cell r="AA224">
            <v>9.2E-08</v>
          </cell>
          <cell r="AB224">
            <v>2.2E-07</v>
          </cell>
          <cell r="AC224" t="str">
            <v>E</v>
          </cell>
          <cell r="AD224">
            <v>9.2E-08</v>
          </cell>
          <cell r="AE224">
            <v>2.2E-07</v>
          </cell>
          <cell r="AF224" t="str">
            <v>E</v>
          </cell>
          <cell r="AG224">
            <v>9.2E-08</v>
          </cell>
          <cell r="AH224">
            <v>2.2E-07</v>
          </cell>
          <cell r="AI224" t="str">
            <v>E</v>
          </cell>
          <cell r="AJ224">
            <v>9.2E-08</v>
          </cell>
          <cell r="AK224">
            <v>2.2E-07</v>
          </cell>
          <cell r="AL224" t="str">
            <v>E</v>
          </cell>
          <cell r="AM224">
            <v>30</v>
          </cell>
          <cell r="AN224" t="str">
            <v>NA</v>
          </cell>
          <cell r="AO224">
            <v>0.0003</v>
          </cell>
          <cell r="AP224" t="str">
            <v>NA</v>
          </cell>
          <cell r="AQ224">
            <v>0.0003</v>
          </cell>
          <cell r="AR224" t="str">
            <v>NA</v>
          </cell>
          <cell r="AS224">
            <v>910</v>
          </cell>
          <cell r="AT224" t="str">
            <v>NO</v>
          </cell>
          <cell r="AU224">
            <v>9.17E-09</v>
          </cell>
          <cell r="AV224" t="str">
            <v>NA</v>
          </cell>
          <cell r="AW224" t="str">
            <v>NA</v>
          </cell>
          <cell r="AX224" t="str">
            <v>NO</v>
          </cell>
          <cell r="AY224">
            <v>356</v>
          </cell>
          <cell r="AZ224">
            <v>4.5</v>
          </cell>
          <cell r="BA224" t="str">
            <v>NA</v>
          </cell>
          <cell r="BB224" t="str">
            <v>NO</v>
          </cell>
        </row>
        <row r="225">
          <cell r="A225">
            <v>1330207</v>
          </cell>
          <cell r="B225" t="str">
            <v>XYLENES (TOTAL)</v>
          </cell>
          <cell r="C225">
            <v>10000</v>
          </cell>
          <cell r="D225" t="str">
            <v>M</v>
          </cell>
          <cell r="E225">
            <v>10000</v>
          </cell>
          <cell r="F225" t="str">
            <v>M</v>
          </cell>
          <cell r="G225">
            <v>180000</v>
          </cell>
          <cell r="H225" t="str">
            <v>S</v>
          </cell>
          <cell r="I225">
            <v>180000</v>
          </cell>
          <cell r="J225" t="str">
            <v>S</v>
          </cell>
          <cell r="K225">
            <v>180000</v>
          </cell>
          <cell r="L225" t="str">
            <v>S</v>
          </cell>
          <cell r="M225">
            <v>180000</v>
          </cell>
          <cell r="N225" t="str">
            <v>S</v>
          </cell>
          <cell r="O225">
            <v>10000</v>
          </cell>
          <cell r="P225" t="str">
            <v>C</v>
          </cell>
          <cell r="Q225">
            <v>10000</v>
          </cell>
          <cell r="R225" t="str">
            <v>C</v>
          </cell>
          <cell r="S225">
            <v>10000</v>
          </cell>
          <cell r="T225" t="str">
            <v>C</v>
          </cell>
          <cell r="U225">
            <v>1000</v>
          </cell>
          <cell r="V225">
            <v>850</v>
          </cell>
          <cell r="W225" t="str">
            <v>E</v>
          </cell>
          <cell r="X225">
            <v>1000</v>
          </cell>
          <cell r="Y225">
            <v>850</v>
          </cell>
          <cell r="Z225" t="str">
            <v>E</v>
          </cell>
          <cell r="AA225">
            <v>10000</v>
          </cell>
          <cell r="AB225">
            <v>10000</v>
          </cell>
          <cell r="AC225" t="str">
            <v>C</v>
          </cell>
          <cell r="AD225">
            <v>10000</v>
          </cell>
          <cell r="AE225">
            <v>10000</v>
          </cell>
          <cell r="AF225" t="str">
            <v>C</v>
          </cell>
          <cell r="AG225">
            <v>10000</v>
          </cell>
          <cell r="AH225">
            <v>10000</v>
          </cell>
          <cell r="AI225" t="str">
            <v>C</v>
          </cell>
          <cell r="AJ225">
            <v>10000</v>
          </cell>
          <cell r="AK225">
            <v>10000</v>
          </cell>
          <cell r="AL225" t="str">
            <v>C</v>
          </cell>
          <cell r="AM225" t="str">
            <v>NA</v>
          </cell>
          <cell r="AN225" t="str">
            <v>NA</v>
          </cell>
          <cell r="AO225">
            <v>2</v>
          </cell>
          <cell r="AP225" t="str">
            <v>NA</v>
          </cell>
          <cell r="AQ225">
            <v>2</v>
          </cell>
          <cell r="AR225" t="str">
            <v>NA</v>
          </cell>
          <cell r="AS225">
            <v>350</v>
          </cell>
          <cell r="AT225" t="str">
            <v>YES</v>
          </cell>
          <cell r="AU225">
            <v>175</v>
          </cell>
          <cell r="AV225">
            <v>13100</v>
          </cell>
          <cell r="AW225">
            <v>15000</v>
          </cell>
          <cell r="AX225" t="str">
            <v>YES</v>
          </cell>
          <cell r="AY225">
            <v>140</v>
          </cell>
          <cell r="AZ225">
            <v>0.69</v>
          </cell>
          <cell r="BA225" t="str">
            <v>NA</v>
          </cell>
          <cell r="BB225" t="str">
            <v>YES (M ISOMER ONLY)</v>
          </cell>
        </row>
        <row r="226">
          <cell r="A226">
            <v>7429905</v>
          </cell>
          <cell r="B226" t="str">
            <v>ALUMINUM</v>
          </cell>
          <cell r="C226" t="str">
            <v>NA</v>
          </cell>
          <cell r="D226" t="str">
            <v>NA</v>
          </cell>
          <cell r="E226" t="str">
            <v>NA</v>
          </cell>
          <cell r="F226" t="str">
            <v>NA</v>
          </cell>
          <cell r="G226" t="str">
            <v>NA</v>
          </cell>
          <cell r="H226" t="str">
            <v>NA</v>
          </cell>
          <cell r="I226" t="str">
            <v>NA</v>
          </cell>
          <cell r="J226" t="str">
            <v>NA</v>
          </cell>
          <cell r="K226" t="str">
            <v>NA</v>
          </cell>
          <cell r="L226" t="str">
            <v>NA</v>
          </cell>
          <cell r="M226" t="str">
            <v>NA</v>
          </cell>
          <cell r="N226" t="str">
            <v>NA</v>
          </cell>
          <cell r="O226">
            <v>190000</v>
          </cell>
          <cell r="P226" t="str">
            <v>C</v>
          </cell>
          <cell r="Q226">
            <v>190000</v>
          </cell>
          <cell r="R226" t="str">
            <v>C</v>
          </cell>
          <cell r="S226">
            <v>190000</v>
          </cell>
          <cell r="T226" t="str">
            <v>C</v>
          </cell>
          <cell r="U226" t="str">
            <v>NA</v>
          </cell>
          <cell r="V226" t="str">
            <v>NA</v>
          </cell>
          <cell r="W226" t="str">
            <v>NA</v>
          </cell>
          <cell r="X226" t="str">
            <v>NA</v>
          </cell>
          <cell r="Y226" t="str">
            <v>NA</v>
          </cell>
          <cell r="Z226" t="str">
            <v>NA</v>
          </cell>
          <cell r="AA226" t="str">
            <v>NA</v>
          </cell>
          <cell r="AB226" t="str">
            <v>NA</v>
          </cell>
          <cell r="AC226" t="str">
            <v>NA</v>
          </cell>
          <cell r="AD226" t="str">
            <v>NA</v>
          </cell>
          <cell r="AE226" t="str">
            <v>NA</v>
          </cell>
          <cell r="AF226" t="str">
            <v>NA</v>
          </cell>
          <cell r="AG226" t="str">
            <v>NA</v>
          </cell>
          <cell r="AH226" t="str">
            <v>NA</v>
          </cell>
          <cell r="AI226" t="str">
            <v>NA</v>
          </cell>
          <cell r="AJ226" t="str">
            <v>NA</v>
          </cell>
          <cell r="AK226" t="str">
            <v>NA</v>
          </cell>
          <cell r="AL226" t="str">
            <v>NA</v>
          </cell>
          <cell r="AM226" t="str">
            <v>NA</v>
          </cell>
          <cell r="AN226">
            <v>200</v>
          </cell>
          <cell r="AO226" t="str">
            <v>NA</v>
          </cell>
          <cell r="AP226" t="str">
            <v>NA</v>
          </cell>
          <cell r="AQ226" t="str">
            <v>NA</v>
          </cell>
          <cell r="AR226" t="str">
            <v>NA</v>
          </cell>
          <cell r="AS226" t="str">
            <v>NA</v>
          </cell>
          <cell r="AT226" t="str">
            <v>NO</v>
          </cell>
          <cell r="AU226" t="str">
            <v>NA</v>
          </cell>
          <cell r="AV226" t="str">
            <v>NA</v>
          </cell>
          <cell r="AW226" t="str">
            <v>NA</v>
          </cell>
          <cell r="AX226" t="str">
            <v>NO</v>
          </cell>
          <cell r="AY226" t="str">
            <v>NA</v>
          </cell>
          <cell r="AZ226" t="str">
            <v>NA</v>
          </cell>
          <cell r="BA226" t="str">
            <v>NA</v>
          </cell>
          <cell r="BB226" t="str">
            <v>NO</v>
          </cell>
        </row>
        <row r="227">
          <cell r="A227">
            <v>7440360</v>
          </cell>
          <cell r="B227" t="str">
            <v>ANTIMONY</v>
          </cell>
          <cell r="C227">
            <v>6</v>
          </cell>
          <cell r="D227" t="str">
            <v>M</v>
          </cell>
          <cell r="E227">
            <v>6</v>
          </cell>
          <cell r="F227" t="str">
            <v>M</v>
          </cell>
          <cell r="G227">
            <v>600</v>
          </cell>
          <cell r="H227" t="str">
            <v>M</v>
          </cell>
          <cell r="I227">
            <v>600</v>
          </cell>
          <cell r="J227" t="str">
            <v>M</v>
          </cell>
          <cell r="K227">
            <v>6000</v>
          </cell>
          <cell r="L227" t="str">
            <v>M</v>
          </cell>
          <cell r="M227">
            <v>6000</v>
          </cell>
          <cell r="N227" t="str">
            <v>M</v>
          </cell>
          <cell r="O227">
            <v>88</v>
          </cell>
          <cell r="P227" t="str">
            <v>GS</v>
          </cell>
          <cell r="Q227">
            <v>1100</v>
          </cell>
          <cell r="R227" t="str">
            <v>GS</v>
          </cell>
          <cell r="S227">
            <v>190000</v>
          </cell>
          <cell r="T227" t="str">
            <v>C</v>
          </cell>
          <cell r="U227">
            <v>0.6</v>
          </cell>
          <cell r="V227">
            <v>27</v>
          </cell>
          <cell r="W227" t="str">
            <v>E</v>
          </cell>
          <cell r="X227">
            <v>0.6</v>
          </cell>
          <cell r="Y227">
            <v>27</v>
          </cell>
          <cell r="Z227" t="str">
            <v>E</v>
          </cell>
          <cell r="AA227">
            <v>60</v>
          </cell>
          <cell r="AB227">
            <v>2700</v>
          </cell>
          <cell r="AC227" t="str">
            <v>E</v>
          </cell>
          <cell r="AD227">
            <v>60</v>
          </cell>
          <cell r="AE227">
            <v>2700</v>
          </cell>
          <cell r="AF227" t="str">
            <v>E</v>
          </cell>
          <cell r="AG227">
            <v>600</v>
          </cell>
          <cell r="AH227">
            <v>27000</v>
          </cell>
          <cell r="AI227" t="str">
            <v>E</v>
          </cell>
          <cell r="AJ227">
            <v>600</v>
          </cell>
          <cell r="AK227">
            <v>27000</v>
          </cell>
          <cell r="AL227" t="str">
            <v>E</v>
          </cell>
          <cell r="AM227">
            <v>15</v>
          </cell>
          <cell r="AN227" t="str">
            <v>NA</v>
          </cell>
          <cell r="AO227">
            <v>0.0004</v>
          </cell>
          <cell r="AP227" t="str">
            <v>NA</v>
          </cell>
          <cell r="AQ227">
            <v>0.0004</v>
          </cell>
          <cell r="AR227" t="str">
            <v>NA</v>
          </cell>
          <cell r="AS227" t="str">
            <v>NA</v>
          </cell>
          <cell r="AT227" t="str">
            <v>NO</v>
          </cell>
          <cell r="AU227" t="str">
            <v>NA</v>
          </cell>
          <cell r="AV227" t="str">
            <v>NA</v>
          </cell>
          <cell r="AW227" t="str">
            <v>NA</v>
          </cell>
          <cell r="AX227" t="str">
            <v>NO</v>
          </cell>
          <cell r="AY227" t="str">
            <v>NA</v>
          </cell>
          <cell r="AZ227" t="str">
            <v>NA</v>
          </cell>
          <cell r="BA227">
            <v>45</v>
          </cell>
          <cell r="BB227" t="str">
            <v>NO</v>
          </cell>
        </row>
        <row r="228">
          <cell r="A228">
            <v>7440382</v>
          </cell>
          <cell r="B228" t="str">
            <v>ARSENIC</v>
          </cell>
          <cell r="C228">
            <v>50</v>
          </cell>
          <cell r="D228" t="str">
            <v>M</v>
          </cell>
          <cell r="E228">
            <v>50</v>
          </cell>
          <cell r="F228" t="str">
            <v>M</v>
          </cell>
          <cell r="G228">
            <v>5000</v>
          </cell>
          <cell r="H228" t="str">
            <v>M</v>
          </cell>
          <cell r="I228">
            <v>5000</v>
          </cell>
          <cell r="J228" t="str">
            <v>M</v>
          </cell>
          <cell r="K228">
            <v>50000</v>
          </cell>
          <cell r="L228" t="str">
            <v>M</v>
          </cell>
          <cell r="M228">
            <v>50000</v>
          </cell>
          <cell r="N228" t="str">
            <v>M</v>
          </cell>
          <cell r="O228">
            <v>12</v>
          </cell>
          <cell r="P228" t="str">
            <v>GC</v>
          </cell>
          <cell r="Q228">
            <v>53</v>
          </cell>
          <cell r="R228" t="str">
            <v>GC</v>
          </cell>
          <cell r="S228">
            <v>190000</v>
          </cell>
          <cell r="T228" t="str">
            <v>C</v>
          </cell>
          <cell r="U228">
            <v>5</v>
          </cell>
          <cell r="V228">
            <v>150</v>
          </cell>
          <cell r="W228" t="str">
            <v>E</v>
          </cell>
          <cell r="X228">
            <v>5</v>
          </cell>
          <cell r="Y228">
            <v>150</v>
          </cell>
          <cell r="Z228" t="str">
            <v>E</v>
          </cell>
          <cell r="AA228">
            <v>500</v>
          </cell>
          <cell r="AB228">
            <v>15000</v>
          </cell>
          <cell r="AC228" t="str">
            <v>E</v>
          </cell>
          <cell r="AD228">
            <v>500</v>
          </cell>
          <cell r="AE228">
            <v>15000</v>
          </cell>
          <cell r="AF228" t="str">
            <v>E</v>
          </cell>
          <cell r="AG228">
            <v>5000</v>
          </cell>
          <cell r="AH228">
            <v>150000</v>
          </cell>
          <cell r="AI228" t="str">
            <v>E</v>
          </cell>
          <cell r="AJ228">
            <v>5000</v>
          </cell>
          <cell r="AK228">
            <v>150000</v>
          </cell>
          <cell r="AL228" t="str">
            <v>E</v>
          </cell>
          <cell r="AM228">
            <v>15</v>
          </cell>
          <cell r="AN228" t="str">
            <v>NA</v>
          </cell>
          <cell r="AO228">
            <v>0.0003</v>
          </cell>
          <cell r="AP228">
            <v>1.5</v>
          </cell>
          <cell r="AQ228">
            <v>0.0003</v>
          </cell>
          <cell r="AR228">
            <v>15.05</v>
          </cell>
          <cell r="AS228" t="str">
            <v>NA</v>
          </cell>
          <cell r="AT228" t="str">
            <v>NO</v>
          </cell>
          <cell r="AU228" t="str">
            <v>NA</v>
          </cell>
          <cell r="AV228" t="str">
            <v>NA</v>
          </cell>
          <cell r="AW228" t="str">
            <v>NA</v>
          </cell>
          <cell r="AX228" t="str">
            <v>NO</v>
          </cell>
          <cell r="AY228" t="str">
            <v>NA</v>
          </cell>
          <cell r="AZ228" t="str">
            <v>NA</v>
          </cell>
          <cell r="BA228">
            <v>29</v>
          </cell>
          <cell r="BB228" t="str">
            <v>YES </v>
          </cell>
        </row>
        <row r="229">
          <cell r="A229">
            <v>12001295</v>
          </cell>
          <cell r="B229" t="str">
            <v>ASBESTOS</v>
          </cell>
          <cell r="C229" t="str">
            <v>7,000,000 fibers/L</v>
          </cell>
          <cell r="D229" t="str">
            <v>M</v>
          </cell>
          <cell r="E229" t="str">
            <v>7,000,000 fibers/L</v>
          </cell>
          <cell r="F229" t="str">
            <v>M</v>
          </cell>
          <cell r="G229" t="str">
            <v>7,000,000 fibers/L</v>
          </cell>
          <cell r="H229" t="str">
            <v>M</v>
          </cell>
          <cell r="I229" t="str">
            <v>7,000,000 fibers/L</v>
          </cell>
          <cell r="J229" t="str">
            <v>M</v>
          </cell>
          <cell r="K229" t="str">
            <v>7,000,000 fibers/L</v>
          </cell>
          <cell r="L229" t="str">
            <v>M</v>
          </cell>
          <cell r="M229" t="str">
            <v>7,000,000 fibers/L</v>
          </cell>
          <cell r="N229" t="str">
            <v>M</v>
          </cell>
          <cell r="O229">
            <v>1100</v>
          </cell>
          <cell r="P229" t="str">
            <v>NC</v>
          </cell>
          <cell r="Q229">
            <v>5500</v>
          </cell>
          <cell r="R229" t="str">
            <v>NC</v>
          </cell>
          <cell r="S229">
            <v>190000</v>
          </cell>
          <cell r="T229" t="str">
            <v>C</v>
          </cell>
          <cell r="U229" t="str">
            <v>NA</v>
          </cell>
          <cell r="V229" t="str">
            <v>NA</v>
          </cell>
          <cell r="W229" t="str">
            <v>NA</v>
          </cell>
          <cell r="X229" t="str">
            <v>NA</v>
          </cell>
          <cell r="Y229" t="str">
            <v>NA</v>
          </cell>
          <cell r="Z229" t="str">
            <v>NA</v>
          </cell>
          <cell r="AA229" t="str">
            <v>NA</v>
          </cell>
          <cell r="AB229" t="str">
            <v>NA</v>
          </cell>
          <cell r="AC229" t="str">
            <v>NA</v>
          </cell>
          <cell r="AD229" t="str">
            <v>NA</v>
          </cell>
          <cell r="AE229" t="str">
            <v>NA</v>
          </cell>
          <cell r="AF229" t="str">
            <v>NA</v>
          </cell>
          <cell r="AG229" t="str">
            <v>NA</v>
          </cell>
          <cell r="AH229" t="str">
            <v>NA</v>
          </cell>
          <cell r="AI229" t="str">
            <v>NA</v>
          </cell>
          <cell r="AJ229" t="str">
            <v>NA</v>
          </cell>
          <cell r="AK229" t="str">
            <v>NA</v>
          </cell>
          <cell r="AL229" t="str">
            <v>NA</v>
          </cell>
          <cell r="AM229" t="str">
            <v>NA</v>
          </cell>
          <cell r="AN229" t="str">
            <v>NA</v>
          </cell>
          <cell r="AO229" t="str">
            <v>NA</v>
          </cell>
          <cell r="AP229" t="str">
            <v>NA</v>
          </cell>
          <cell r="AQ229" t="str">
            <v>NA</v>
          </cell>
          <cell r="AR229">
            <v>805</v>
          </cell>
          <cell r="AS229" t="str">
            <v>NA</v>
          </cell>
          <cell r="AT229" t="str">
            <v>NO</v>
          </cell>
          <cell r="AU229" t="str">
            <v>NA</v>
          </cell>
          <cell r="AV229" t="str">
            <v>NA</v>
          </cell>
          <cell r="AW229" t="str">
            <v>NA</v>
          </cell>
          <cell r="AX229" t="str">
            <v>NO</v>
          </cell>
          <cell r="AY229" t="str">
            <v>NA</v>
          </cell>
          <cell r="AZ229" t="str">
            <v>NA</v>
          </cell>
          <cell r="BA229" t="str">
            <v>NA</v>
          </cell>
          <cell r="BB229" t="str">
            <v>NO</v>
          </cell>
        </row>
        <row r="230">
          <cell r="A230">
            <v>7440393</v>
          </cell>
          <cell r="B230" t="str">
            <v>BARIUM AND COMPOUNDS</v>
          </cell>
          <cell r="C230">
            <v>2000</v>
          </cell>
          <cell r="D230" t="str">
            <v>M</v>
          </cell>
          <cell r="E230">
            <v>2000</v>
          </cell>
          <cell r="F230" t="str">
            <v>M</v>
          </cell>
          <cell r="G230">
            <v>200000</v>
          </cell>
          <cell r="H230" t="str">
            <v>M</v>
          </cell>
          <cell r="I230">
            <v>200000</v>
          </cell>
          <cell r="J230" t="str">
            <v>M</v>
          </cell>
          <cell r="K230" t="str">
            <v>2000000M</v>
          </cell>
          <cell r="L230" t="str">
            <v>M</v>
          </cell>
          <cell r="M230">
            <v>2000000</v>
          </cell>
          <cell r="N230" t="str">
            <v>M</v>
          </cell>
          <cell r="O230">
            <v>15000</v>
          </cell>
          <cell r="P230" t="str">
            <v>GS</v>
          </cell>
          <cell r="Q230">
            <v>190000</v>
          </cell>
          <cell r="R230" t="str">
            <v>C</v>
          </cell>
          <cell r="S230">
            <v>190000</v>
          </cell>
          <cell r="T230" t="str">
            <v>C</v>
          </cell>
          <cell r="U230">
            <v>200</v>
          </cell>
          <cell r="V230">
            <v>8200</v>
          </cell>
          <cell r="W230" t="str">
            <v>E</v>
          </cell>
          <cell r="X230">
            <v>200</v>
          </cell>
          <cell r="Y230">
            <v>8200</v>
          </cell>
          <cell r="Z230" t="str">
            <v>E</v>
          </cell>
          <cell r="AA230">
            <v>20000</v>
          </cell>
          <cell r="AB230">
            <v>190000</v>
          </cell>
          <cell r="AC230" t="str">
            <v>C</v>
          </cell>
          <cell r="AD230">
            <v>20000</v>
          </cell>
          <cell r="AE230">
            <v>190000</v>
          </cell>
          <cell r="AF230" t="str">
            <v>C</v>
          </cell>
          <cell r="AG230">
            <v>190000</v>
          </cell>
          <cell r="AH230">
            <v>190000</v>
          </cell>
          <cell r="AI230" t="str">
            <v>C</v>
          </cell>
          <cell r="AJ230">
            <v>190000</v>
          </cell>
          <cell r="AK230">
            <v>190000</v>
          </cell>
          <cell r="AL230" t="str">
            <v>C</v>
          </cell>
          <cell r="AM230">
            <v>15</v>
          </cell>
          <cell r="AN230" t="str">
            <v>NA</v>
          </cell>
          <cell r="AO230">
            <v>0.07</v>
          </cell>
          <cell r="AP230" t="str">
            <v>NA</v>
          </cell>
          <cell r="AQ230">
            <v>0.000143</v>
          </cell>
          <cell r="AR230" t="str">
            <v>NA</v>
          </cell>
          <cell r="AS230" t="str">
            <v>NA</v>
          </cell>
          <cell r="AT230" t="str">
            <v>NO</v>
          </cell>
          <cell r="AU230" t="str">
            <v>NA</v>
          </cell>
          <cell r="AV230" t="str">
            <v>NA</v>
          </cell>
          <cell r="AW230" t="str">
            <v>NA</v>
          </cell>
          <cell r="AX230" t="str">
            <v>NO</v>
          </cell>
          <cell r="AY230" t="str">
            <v>NA</v>
          </cell>
          <cell r="AZ230" t="str">
            <v>NA</v>
          </cell>
          <cell r="BA230">
            <v>41</v>
          </cell>
          <cell r="BB230" t="str">
            <v>YES </v>
          </cell>
        </row>
        <row r="231">
          <cell r="A231">
            <v>7440417</v>
          </cell>
          <cell r="B231" t="str">
            <v>BERYLLIUM</v>
          </cell>
          <cell r="C231">
            <v>4</v>
          </cell>
          <cell r="D231" t="str">
            <v>M</v>
          </cell>
          <cell r="E231">
            <v>4</v>
          </cell>
          <cell r="F231" t="str">
            <v>M</v>
          </cell>
          <cell r="G231">
            <v>400</v>
          </cell>
          <cell r="H231" t="str">
            <v>M</v>
          </cell>
          <cell r="I231">
            <v>400</v>
          </cell>
          <cell r="J231" t="str">
            <v>M</v>
          </cell>
          <cell r="K231">
            <v>4000</v>
          </cell>
          <cell r="L231" t="str">
            <v>M</v>
          </cell>
          <cell r="M231">
            <v>4000</v>
          </cell>
          <cell r="N231" t="str">
            <v>M</v>
          </cell>
          <cell r="O231">
            <v>4.2</v>
          </cell>
          <cell r="P231" t="str">
            <v>GC</v>
          </cell>
          <cell r="Q231">
            <v>18</v>
          </cell>
          <cell r="R231" t="str">
            <v>GC</v>
          </cell>
          <cell r="S231">
            <v>190000</v>
          </cell>
          <cell r="T231" t="str">
            <v>C</v>
          </cell>
          <cell r="U231">
            <v>0.4</v>
          </cell>
          <cell r="V231">
            <v>320</v>
          </cell>
          <cell r="W231" t="str">
            <v>E</v>
          </cell>
          <cell r="X231">
            <v>0.4</v>
          </cell>
          <cell r="Y231">
            <v>320</v>
          </cell>
          <cell r="Z231" t="str">
            <v>E</v>
          </cell>
          <cell r="AA231">
            <v>40</v>
          </cell>
          <cell r="AB231">
            <v>32000</v>
          </cell>
          <cell r="AC231" t="str">
            <v>E</v>
          </cell>
          <cell r="AD231">
            <v>40</v>
          </cell>
          <cell r="AE231">
            <v>32000</v>
          </cell>
          <cell r="AF231" t="str">
            <v>E</v>
          </cell>
          <cell r="AG231">
            <v>400</v>
          </cell>
          <cell r="AH231">
            <v>190000</v>
          </cell>
          <cell r="AI231" t="str">
            <v>C</v>
          </cell>
          <cell r="AJ231">
            <v>400</v>
          </cell>
          <cell r="AK231">
            <v>190000</v>
          </cell>
          <cell r="AL231" t="str">
            <v>C</v>
          </cell>
          <cell r="AM231">
            <v>10</v>
          </cell>
          <cell r="AN231" t="str">
            <v>NA</v>
          </cell>
          <cell r="AO231">
            <v>0.005</v>
          </cell>
          <cell r="AP231">
            <v>4.3</v>
          </cell>
          <cell r="AQ231">
            <v>0.005</v>
          </cell>
          <cell r="AR231">
            <v>8.4</v>
          </cell>
          <cell r="AS231" t="str">
            <v>NA</v>
          </cell>
          <cell r="AT231" t="str">
            <v>NO</v>
          </cell>
          <cell r="AU231" t="str">
            <v>NA</v>
          </cell>
          <cell r="AV231" t="str">
            <v>NA</v>
          </cell>
          <cell r="AW231" t="str">
            <v>NA</v>
          </cell>
          <cell r="AX231" t="str">
            <v>NO</v>
          </cell>
          <cell r="AY231" t="str">
            <v>NA</v>
          </cell>
          <cell r="AZ231" t="str">
            <v>NA</v>
          </cell>
          <cell r="BA231">
            <v>790</v>
          </cell>
          <cell r="BB231" t="str">
            <v>YES </v>
          </cell>
        </row>
        <row r="232">
          <cell r="A232">
            <v>7440428</v>
          </cell>
          <cell r="B232" t="str">
            <v>BORON AND COMPOUNDS</v>
          </cell>
          <cell r="C232">
            <v>600</v>
          </cell>
          <cell r="D232" t="str">
            <v>H</v>
          </cell>
          <cell r="E232">
            <v>600</v>
          </cell>
          <cell r="F232" t="str">
            <v>H</v>
          </cell>
          <cell r="G232">
            <v>60000</v>
          </cell>
          <cell r="H232" t="str">
            <v>H</v>
          </cell>
          <cell r="I232">
            <v>60000</v>
          </cell>
          <cell r="J232" t="str">
            <v>H</v>
          </cell>
          <cell r="K232">
            <v>600000</v>
          </cell>
          <cell r="L232" t="str">
            <v>H</v>
          </cell>
          <cell r="M232">
            <v>600000</v>
          </cell>
          <cell r="N232" t="str">
            <v>H</v>
          </cell>
          <cell r="O232">
            <v>20000</v>
          </cell>
          <cell r="P232" t="str">
            <v>GS</v>
          </cell>
          <cell r="Q232">
            <v>190000</v>
          </cell>
          <cell r="R232" t="str">
            <v>C</v>
          </cell>
          <cell r="S232">
            <v>190000</v>
          </cell>
          <cell r="T232" t="str">
            <v>C</v>
          </cell>
          <cell r="U232">
            <v>60</v>
          </cell>
          <cell r="V232">
            <v>6.7</v>
          </cell>
          <cell r="W232" t="str">
            <v>E</v>
          </cell>
          <cell r="X232">
            <v>60</v>
          </cell>
          <cell r="Y232">
            <v>6.7</v>
          </cell>
          <cell r="Z232" t="str">
            <v>E</v>
          </cell>
          <cell r="AA232">
            <v>6000</v>
          </cell>
          <cell r="AB232">
            <v>670</v>
          </cell>
          <cell r="AC232" t="str">
            <v>E</v>
          </cell>
          <cell r="AD232">
            <v>6000</v>
          </cell>
          <cell r="AE232">
            <v>670</v>
          </cell>
          <cell r="AF232" t="str">
            <v>E</v>
          </cell>
          <cell r="AG232">
            <v>60000</v>
          </cell>
          <cell r="AH232">
            <v>6700</v>
          </cell>
          <cell r="AI232" t="str">
            <v>E</v>
          </cell>
          <cell r="AJ232">
            <v>60000</v>
          </cell>
          <cell r="AK232">
            <v>6700</v>
          </cell>
          <cell r="AL232" t="str">
            <v>E</v>
          </cell>
          <cell r="AM232" t="str">
            <v>NA</v>
          </cell>
          <cell r="AN232" t="str">
            <v>NA</v>
          </cell>
          <cell r="AO232">
            <v>0.09</v>
          </cell>
          <cell r="AP232" t="str">
            <v>NA</v>
          </cell>
          <cell r="AQ232">
            <v>0.005714</v>
          </cell>
          <cell r="AR232" t="str">
            <v>NA</v>
          </cell>
          <cell r="AS232" t="str">
            <v>NA</v>
          </cell>
          <cell r="AT232" t="str">
            <v>NO</v>
          </cell>
          <cell r="AU232" t="str">
            <v>NA</v>
          </cell>
          <cell r="AV232" t="str">
            <v>NA</v>
          </cell>
          <cell r="AW232" t="str">
            <v>NA</v>
          </cell>
          <cell r="AX232" t="str">
            <v>NO</v>
          </cell>
          <cell r="AY232" t="str">
            <v>NA</v>
          </cell>
          <cell r="AZ232" t="str">
            <v>NA</v>
          </cell>
          <cell r="BA232" t="str">
            <v>NA</v>
          </cell>
          <cell r="BB232" t="str">
            <v>NO</v>
          </cell>
        </row>
        <row r="233">
          <cell r="A233">
            <v>7440439</v>
          </cell>
          <cell r="B233" t="str">
            <v>CADMIUM</v>
          </cell>
          <cell r="C233">
            <v>5</v>
          </cell>
          <cell r="D233" t="str">
            <v>M</v>
          </cell>
          <cell r="E233">
            <v>5</v>
          </cell>
          <cell r="F233" t="str">
            <v>M</v>
          </cell>
          <cell r="G233">
            <v>500</v>
          </cell>
          <cell r="H233" t="str">
            <v>M</v>
          </cell>
          <cell r="I233">
            <v>500</v>
          </cell>
          <cell r="J233" t="str">
            <v>M</v>
          </cell>
          <cell r="K233">
            <v>5000</v>
          </cell>
          <cell r="L233" t="str">
            <v>M</v>
          </cell>
          <cell r="M233">
            <v>5000</v>
          </cell>
          <cell r="N233" t="str">
            <v>M</v>
          </cell>
          <cell r="O233">
            <v>110</v>
          </cell>
          <cell r="P233" t="str">
            <v>GS</v>
          </cell>
          <cell r="Q233">
            <v>1400</v>
          </cell>
          <cell r="R233" t="str">
            <v>GS</v>
          </cell>
          <cell r="S233">
            <v>190000</v>
          </cell>
          <cell r="T233" t="str">
            <v>C</v>
          </cell>
          <cell r="U233">
            <v>0.5</v>
          </cell>
          <cell r="V233">
            <v>38</v>
          </cell>
          <cell r="W233" t="str">
            <v>E</v>
          </cell>
          <cell r="X233">
            <v>0.5</v>
          </cell>
          <cell r="Y233">
            <v>38</v>
          </cell>
          <cell r="Z233" t="str">
            <v>E</v>
          </cell>
          <cell r="AA233">
            <v>50</v>
          </cell>
          <cell r="AB233">
            <v>3800</v>
          </cell>
          <cell r="AC233" t="str">
            <v>E</v>
          </cell>
          <cell r="AD233">
            <v>50</v>
          </cell>
          <cell r="AE233">
            <v>3800</v>
          </cell>
          <cell r="AF233" t="str">
            <v>E</v>
          </cell>
          <cell r="AG233">
            <v>500</v>
          </cell>
          <cell r="AH233">
            <v>38000</v>
          </cell>
          <cell r="AI233" t="str">
            <v>E</v>
          </cell>
          <cell r="AJ233">
            <v>500</v>
          </cell>
          <cell r="AK233">
            <v>38000</v>
          </cell>
          <cell r="AL233" t="str">
            <v>E</v>
          </cell>
          <cell r="AM233">
            <v>15</v>
          </cell>
          <cell r="AN233" t="str">
            <v>NA</v>
          </cell>
          <cell r="AO233">
            <v>0.0005</v>
          </cell>
          <cell r="AP233" t="str">
            <v>NA</v>
          </cell>
          <cell r="AQ233">
            <v>0.0005</v>
          </cell>
          <cell r="AR233">
            <v>6.3</v>
          </cell>
          <cell r="AS233" t="str">
            <v>NA</v>
          </cell>
          <cell r="AT233" t="str">
            <v>NO</v>
          </cell>
          <cell r="AU233" t="str">
            <v>NA</v>
          </cell>
          <cell r="AV233" t="str">
            <v>NA</v>
          </cell>
          <cell r="AW233" t="str">
            <v>NA</v>
          </cell>
          <cell r="AX233" t="str">
            <v>NO</v>
          </cell>
          <cell r="AY233" t="str">
            <v>NA</v>
          </cell>
          <cell r="AZ233" t="str">
            <v>NA</v>
          </cell>
          <cell r="BA233">
            <v>75</v>
          </cell>
          <cell r="BB233" t="str">
            <v>YES </v>
          </cell>
        </row>
        <row r="234">
          <cell r="A234" t="str">
            <v>CHLORIDE</v>
          </cell>
          <cell r="B234" t="str">
            <v>CHLORIDE</v>
          </cell>
          <cell r="C234" t="str">
            <v>NA</v>
          </cell>
          <cell r="D234" t="str">
            <v>NA</v>
          </cell>
          <cell r="E234" t="str">
            <v>NA</v>
          </cell>
          <cell r="F234" t="str">
            <v>NA</v>
          </cell>
          <cell r="G234" t="str">
            <v>NA</v>
          </cell>
          <cell r="H234" t="str">
            <v>NA</v>
          </cell>
          <cell r="I234" t="str">
            <v>NA</v>
          </cell>
          <cell r="J234" t="str">
            <v>NA</v>
          </cell>
          <cell r="K234" t="str">
            <v>NA</v>
          </cell>
          <cell r="L234" t="str">
            <v>NA</v>
          </cell>
          <cell r="M234" t="str">
            <v>NA</v>
          </cell>
          <cell r="N234" t="str">
            <v>NA</v>
          </cell>
          <cell r="O234" t="str">
            <v>NA</v>
          </cell>
          <cell r="P234" t="str">
            <v>NA</v>
          </cell>
          <cell r="Q234" t="str">
            <v>NA</v>
          </cell>
          <cell r="R234" t="str">
            <v>NA</v>
          </cell>
          <cell r="S234" t="str">
            <v>NA</v>
          </cell>
          <cell r="T234" t="str">
            <v>NA</v>
          </cell>
          <cell r="U234" t="str">
            <v>NA</v>
          </cell>
          <cell r="V234" t="str">
            <v>NA</v>
          </cell>
          <cell r="W234" t="str">
            <v>NA</v>
          </cell>
          <cell r="X234" t="str">
            <v>NA</v>
          </cell>
          <cell r="Y234" t="str">
            <v>NA</v>
          </cell>
          <cell r="Z234" t="str">
            <v>NA</v>
          </cell>
          <cell r="AA234" t="str">
            <v>NA</v>
          </cell>
          <cell r="AB234" t="str">
            <v>NA</v>
          </cell>
          <cell r="AC234" t="str">
            <v>NA</v>
          </cell>
          <cell r="AD234" t="str">
            <v>NA</v>
          </cell>
          <cell r="AE234" t="str">
            <v>NA</v>
          </cell>
          <cell r="AF234" t="str">
            <v>NA</v>
          </cell>
          <cell r="AG234" t="str">
            <v>NA</v>
          </cell>
          <cell r="AH234" t="str">
            <v>NA</v>
          </cell>
          <cell r="AI234" t="str">
            <v>NA</v>
          </cell>
          <cell r="AJ234" t="str">
            <v>NA</v>
          </cell>
          <cell r="AK234" t="str">
            <v>NA</v>
          </cell>
          <cell r="AL234" t="str">
            <v>NA</v>
          </cell>
          <cell r="AM234" t="str">
            <v>NA</v>
          </cell>
          <cell r="AN234">
            <v>250000</v>
          </cell>
          <cell r="AO234" t="str">
            <v>NA</v>
          </cell>
          <cell r="AP234" t="str">
            <v>NA</v>
          </cell>
          <cell r="AQ234" t="str">
            <v>NA</v>
          </cell>
          <cell r="AR234" t="str">
            <v>NA</v>
          </cell>
          <cell r="AS234" t="str">
            <v>NA</v>
          </cell>
          <cell r="AT234" t="str">
            <v>NO</v>
          </cell>
          <cell r="AU234" t="str">
            <v>NA</v>
          </cell>
          <cell r="AV234" t="str">
            <v>NA</v>
          </cell>
          <cell r="AW234" t="str">
            <v>NA</v>
          </cell>
          <cell r="AX234" t="str">
            <v>NO</v>
          </cell>
          <cell r="AY234" t="str">
            <v>NA</v>
          </cell>
          <cell r="AZ234" t="str">
            <v>NA</v>
          </cell>
          <cell r="BA234" t="str">
            <v>NA</v>
          </cell>
          <cell r="BB234" t="str">
            <v>NO</v>
          </cell>
        </row>
        <row r="235">
          <cell r="A235">
            <v>7440473</v>
          </cell>
          <cell r="B235" t="str">
            <v>CHROMIUM III</v>
          </cell>
          <cell r="C235">
            <v>100</v>
          </cell>
          <cell r="D235" t="str">
            <v>M</v>
          </cell>
          <cell r="E235">
            <v>100</v>
          </cell>
          <cell r="F235" t="str">
            <v>M</v>
          </cell>
          <cell r="G235">
            <v>10000</v>
          </cell>
          <cell r="H235" t="str">
            <v>M</v>
          </cell>
          <cell r="I235">
            <v>10000</v>
          </cell>
          <cell r="J235" t="str">
            <v>M</v>
          </cell>
          <cell r="K235">
            <v>100000</v>
          </cell>
          <cell r="L235" t="str">
            <v>M</v>
          </cell>
          <cell r="M235">
            <v>100000</v>
          </cell>
          <cell r="N235" t="str">
            <v>M</v>
          </cell>
          <cell r="O235">
            <v>190000</v>
          </cell>
          <cell r="P235" t="str">
            <v>C</v>
          </cell>
          <cell r="Q235">
            <v>190000</v>
          </cell>
          <cell r="R235" t="str">
            <v>C</v>
          </cell>
          <cell r="S235">
            <v>190000</v>
          </cell>
          <cell r="T235" t="str">
            <v>C</v>
          </cell>
          <cell r="U235">
            <v>10</v>
          </cell>
          <cell r="V235">
            <v>190000</v>
          </cell>
          <cell r="W235" t="str">
            <v>C</v>
          </cell>
          <cell r="X235">
            <v>10</v>
          </cell>
          <cell r="Y235">
            <v>190000</v>
          </cell>
          <cell r="Z235" t="str">
            <v>C</v>
          </cell>
          <cell r="AA235">
            <v>1000</v>
          </cell>
          <cell r="AB235">
            <v>190000</v>
          </cell>
          <cell r="AC235" t="str">
            <v>C</v>
          </cell>
          <cell r="AD235">
            <v>1000</v>
          </cell>
          <cell r="AE235">
            <v>190000</v>
          </cell>
          <cell r="AF235" t="str">
            <v>C</v>
          </cell>
          <cell r="AG235">
            <v>10000</v>
          </cell>
          <cell r="AH235">
            <v>190000</v>
          </cell>
          <cell r="AI235" t="str">
            <v>C</v>
          </cell>
          <cell r="AJ235">
            <v>10000</v>
          </cell>
          <cell r="AK235">
            <v>190000</v>
          </cell>
          <cell r="AL235" t="str">
            <v>C</v>
          </cell>
          <cell r="AM235">
            <v>5</v>
          </cell>
          <cell r="AN235" t="str">
            <v>NA</v>
          </cell>
          <cell r="AO235">
            <v>1</v>
          </cell>
          <cell r="AP235" t="str">
            <v>NA</v>
          </cell>
          <cell r="AQ235">
            <v>5.71E-06</v>
          </cell>
          <cell r="AR235" t="str">
            <v>NA</v>
          </cell>
          <cell r="AS235" t="str">
            <v>NA</v>
          </cell>
          <cell r="AT235" t="str">
            <v>NO</v>
          </cell>
          <cell r="AU235" t="str">
            <v>NA</v>
          </cell>
          <cell r="AV235" t="str">
            <v>NA</v>
          </cell>
          <cell r="AW235" t="str">
            <v>NA</v>
          </cell>
          <cell r="AX235" t="str">
            <v>NO</v>
          </cell>
          <cell r="AY235" t="str">
            <v>NA</v>
          </cell>
          <cell r="AZ235" t="str">
            <v>NA</v>
          </cell>
          <cell r="BA235">
            <v>1800000</v>
          </cell>
          <cell r="BB235" t="str">
            <v>YES </v>
          </cell>
        </row>
        <row r="236">
          <cell r="A236">
            <v>18540299</v>
          </cell>
          <cell r="B236" t="str">
            <v>CHROMIUM VI</v>
          </cell>
          <cell r="C236">
            <v>180</v>
          </cell>
          <cell r="D236" t="str">
            <v>GS</v>
          </cell>
          <cell r="E236">
            <v>510</v>
          </cell>
          <cell r="F236" t="str">
            <v>GS</v>
          </cell>
          <cell r="G236">
            <v>18000</v>
          </cell>
          <cell r="H236" t="str">
            <v>GS</v>
          </cell>
          <cell r="I236">
            <v>51000</v>
          </cell>
          <cell r="J236" t="str">
            <v>GS</v>
          </cell>
          <cell r="K236">
            <v>180000</v>
          </cell>
          <cell r="L236" t="str">
            <v>GS</v>
          </cell>
          <cell r="M236">
            <v>510000</v>
          </cell>
          <cell r="N236" t="str">
            <v>GS</v>
          </cell>
          <cell r="O236">
            <v>1100</v>
          </cell>
          <cell r="P236" t="str">
            <v>GS</v>
          </cell>
          <cell r="Q236">
            <v>14000</v>
          </cell>
          <cell r="R236" t="str">
            <v>GS</v>
          </cell>
          <cell r="S236">
            <v>190000</v>
          </cell>
          <cell r="T236" t="str">
            <v>C</v>
          </cell>
          <cell r="U236">
            <v>18</v>
          </cell>
          <cell r="V236">
            <v>340</v>
          </cell>
          <cell r="W236" t="str">
            <v>E</v>
          </cell>
          <cell r="X236">
            <v>51</v>
          </cell>
          <cell r="Y236">
            <v>970</v>
          </cell>
          <cell r="Z236" t="str">
            <v>E</v>
          </cell>
          <cell r="AA236">
            <v>1800</v>
          </cell>
          <cell r="AB236">
            <v>34000</v>
          </cell>
          <cell r="AC236" t="str">
            <v>E</v>
          </cell>
          <cell r="AD236">
            <v>5100</v>
          </cell>
          <cell r="AE236">
            <v>97000</v>
          </cell>
          <cell r="AF236" t="str">
            <v>E</v>
          </cell>
          <cell r="AG236">
            <v>18000</v>
          </cell>
          <cell r="AH236">
            <v>190000</v>
          </cell>
          <cell r="AI236" t="str">
            <v>C</v>
          </cell>
          <cell r="AJ236">
            <v>51000</v>
          </cell>
          <cell r="AK236">
            <v>190000</v>
          </cell>
          <cell r="AL236" t="str">
            <v>C</v>
          </cell>
          <cell r="AM236">
            <v>15</v>
          </cell>
          <cell r="AN236" t="str">
            <v>NA</v>
          </cell>
          <cell r="AO236">
            <v>0.005</v>
          </cell>
          <cell r="AQ236">
            <v>0.005</v>
          </cell>
          <cell r="AR236">
            <v>42</v>
          </cell>
          <cell r="AS236" t="str">
            <v>NA</v>
          </cell>
          <cell r="AT236" t="str">
            <v>NO</v>
          </cell>
          <cell r="AU236" t="str">
            <v>NA</v>
          </cell>
          <cell r="AV236" t="str">
            <v>NA</v>
          </cell>
          <cell r="AW236" t="str">
            <v>NA</v>
          </cell>
          <cell r="AX236" t="str">
            <v>NO</v>
          </cell>
          <cell r="AY236" t="str">
            <v>NA</v>
          </cell>
          <cell r="AZ236" t="str">
            <v>NA</v>
          </cell>
          <cell r="BA236">
            <v>19</v>
          </cell>
          <cell r="BB236" t="str">
            <v>YES </v>
          </cell>
        </row>
        <row r="237">
          <cell r="A237">
            <v>7440484</v>
          </cell>
          <cell r="B237" t="str">
            <v>COBALT</v>
          </cell>
          <cell r="C237">
            <v>2200</v>
          </cell>
          <cell r="D237" t="str">
            <v>GS</v>
          </cell>
          <cell r="E237">
            <v>6100</v>
          </cell>
          <cell r="F237" t="str">
            <v>GS</v>
          </cell>
          <cell r="G237">
            <v>220000</v>
          </cell>
          <cell r="H237" t="str">
            <v>GS</v>
          </cell>
          <cell r="I237">
            <v>610000</v>
          </cell>
          <cell r="J237" t="str">
            <v>GS</v>
          </cell>
          <cell r="K237">
            <v>2200000</v>
          </cell>
          <cell r="L237" t="str">
            <v>GS</v>
          </cell>
          <cell r="M237">
            <v>6100000</v>
          </cell>
          <cell r="N237" t="str">
            <v>GS</v>
          </cell>
          <cell r="O237">
            <v>13000</v>
          </cell>
          <cell r="P237" t="str">
            <v>GS</v>
          </cell>
          <cell r="Q237">
            <v>170000</v>
          </cell>
          <cell r="R237" t="str">
            <v>GS</v>
          </cell>
          <cell r="S237">
            <v>190000</v>
          </cell>
          <cell r="T237" t="str">
            <v>C</v>
          </cell>
          <cell r="U237">
            <v>220</v>
          </cell>
          <cell r="V237">
            <v>24</v>
          </cell>
          <cell r="W237" t="str">
            <v>E</v>
          </cell>
          <cell r="X237">
            <v>610</v>
          </cell>
          <cell r="Y237">
            <v>68</v>
          </cell>
          <cell r="Z237" t="str">
            <v>E</v>
          </cell>
          <cell r="AA237">
            <v>22000</v>
          </cell>
          <cell r="AB237">
            <v>2400</v>
          </cell>
          <cell r="AC237" t="str">
            <v>E</v>
          </cell>
          <cell r="AD237">
            <v>61000</v>
          </cell>
          <cell r="AE237">
            <v>6800</v>
          </cell>
          <cell r="AF237" t="str">
            <v>E</v>
          </cell>
          <cell r="AG237">
            <v>190000</v>
          </cell>
          <cell r="AH237">
            <v>24000</v>
          </cell>
          <cell r="AI237" t="str">
            <v>E</v>
          </cell>
          <cell r="AJ237">
            <v>190000</v>
          </cell>
          <cell r="AK237">
            <v>68000</v>
          </cell>
          <cell r="AL237" t="str">
            <v>E</v>
          </cell>
          <cell r="AM237" t="str">
            <v>NA</v>
          </cell>
          <cell r="AN237" t="str">
            <v>NA</v>
          </cell>
          <cell r="AO237">
            <v>0.06</v>
          </cell>
          <cell r="AP237" t="str">
            <v>NA</v>
          </cell>
          <cell r="AQ237">
            <v>8.57E-06</v>
          </cell>
          <cell r="AR237" t="str">
            <v>NA</v>
          </cell>
          <cell r="AS237" t="str">
            <v>NA</v>
          </cell>
          <cell r="AT237" t="str">
            <v>NO</v>
          </cell>
          <cell r="AU237" t="str">
            <v>NA</v>
          </cell>
          <cell r="AV237" t="str">
            <v>NA</v>
          </cell>
          <cell r="AW237" t="str">
            <v>NA</v>
          </cell>
          <cell r="AX237" t="str">
            <v>NO</v>
          </cell>
          <cell r="AY237" t="str">
            <v>NA</v>
          </cell>
          <cell r="AZ237" t="str">
            <v>NA</v>
          </cell>
          <cell r="BA237" t="str">
            <v>NA</v>
          </cell>
          <cell r="BB237" t="str">
            <v>YES </v>
          </cell>
        </row>
        <row r="238">
          <cell r="A238">
            <v>7440508</v>
          </cell>
          <cell r="B238" t="str">
            <v>COPPER</v>
          </cell>
          <cell r="C238">
            <v>1000</v>
          </cell>
          <cell r="D238" t="str">
            <v>M</v>
          </cell>
          <cell r="E238">
            <v>1000</v>
          </cell>
          <cell r="F238" t="str">
            <v>M</v>
          </cell>
          <cell r="G238">
            <v>100000</v>
          </cell>
          <cell r="H238" t="str">
            <v>M</v>
          </cell>
          <cell r="I238">
            <v>100000</v>
          </cell>
          <cell r="J238" t="str">
            <v>M</v>
          </cell>
          <cell r="K238">
            <v>1000000</v>
          </cell>
          <cell r="L238" t="str">
            <v>M</v>
          </cell>
          <cell r="M238">
            <v>1000000</v>
          </cell>
          <cell r="N238" t="str">
            <v>M</v>
          </cell>
          <cell r="O238">
            <v>190000</v>
          </cell>
          <cell r="P238" t="str">
            <v>C</v>
          </cell>
          <cell r="Q238">
            <v>190000</v>
          </cell>
          <cell r="R238" t="str">
            <v>C</v>
          </cell>
          <cell r="S238">
            <v>190000</v>
          </cell>
          <cell r="T238" t="str">
            <v>C</v>
          </cell>
          <cell r="U238">
            <v>100</v>
          </cell>
          <cell r="V238">
            <v>36000</v>
          </cell>
          <cell r="W238" t="str">
            <v>E</v>
          </cell>
          <cell r="X238">
            <v>100</v>
          </cell>
          <cell r="Y238">
            <v>36000</v>
          </cell>
          <cell r="Z238" t="str">
            <v>E</v>
          </cell>
          <cell r="AA238">
            <v>10000</v>
          </cell>
          <cell r="AB238">
            <v>190000</v>
          </cell>
          <cell r="AC238" t="str">
            <v>C</v>
          </cell>
          <cell r="AD238">
            <v>10000</v>
          </cell>
          <cell r="AE238">
            <v>190000</v>
          </cell>
          <cell r="AF238" t="str">
            <v>C</v>
          </cell>
          <cell r="AG238">
            <v>100000</v>
          </cell>
          <cell r="AH238">
            <v>190000</v>
          </cell>
          <cell r="AI238" t="str">
            <v>C</v>
          </cell>
          <cell r="AJ238">
            <v>100000</v>
          </cell>
          <cell r="AK238">
            <v>190000</v>
          </cell>
          <cell r="AL238" t="str">
            <v>C</v>
          </cell>
          <cell r="AM238">
            <v>10</v>
          </cell>
          <cell r="AN238" t="str">
            <v>NA</v>
          </cell>
          <cell r="AO238">
            <v>2600</v>
          </cell>
          <cell r="AP238" t="str">
            <v>NA</v>
          </cell>
          <cell r="AQ238" t="str">
            <v>NA</v>
          </cell>
          <cell r="AR238" t="str">
            <v>NA</v>
          </cell>
          <cell r="AS238" t="str">
            <v>NA</v>
          </cell>
          <cell r="AT238" t="str">
            <v>NO</v>
          </cell>
          <cell r="AU238" t="str">
            <v>NA</v>
          </cell>
          <cell r="AV238" t="str">
            <v>NA</v>
          </cell>
          <cell r="AW238" t="str">
            <v>NA</v>
          </cell>
          <cell r="AX238" t="str">
            <v>NO</v>
          </cell>
          <cell r="AY238" t="str">
            <v>NA</v>
          </cell>
          <cell r="AZ238" t="str">
            <v>NA</v>
          </cell>
          <cell r="BA238">
            <v>360</v>
          </cell>
          <cell r="BB238" t="str">
            <v>YES </v>
          </cell>
        </row>
        <row r="239">
          <cell r="A239">
            <v>57125</v>
          </cell>
          <cell r="B239" t="str">
            <v>CYANIDE, TOTAL</v>
          </cell>
          <cell r="C239">
            <v>200</v>
          </cell>
          <cell r="D239" t="str">
            <v>M</v>
          </cell>
          <cell r="E239">
            <v>200</v>
          </cell>
          <cell r="F239" t="str">
            <v>M</v>
          </cell>
          <cell r="G239">
            <v>20000</v>
          </cell>
          <cell r="H239" t="str">
            <v>M</v>
          </cell>
          <cell r="I239">
            <v>20000</v>
          </cell>
          <cell r="J239" t="str">
            <v>M</v>
          </cell>
          <cell r="K239">
            <v>200000</v>
          </cell>
          <cell r="L239" t="str">
            <v>M</v>
          </cell>
          <cell r="M239">
            <v>200000</v>
          </cell>
          <cell r="N239" t="str">
            <v>M</v>
          </cell>
          <cell r="O239">
            <v>4400</v>
          </cell>
          <cell r="P239" t="str">
            <v>GS</v>
          </cell>
          <cell r="Q239">
            <v>56000</v>
          </cell>
          <cell r="R239" t="str">
            <v>GS</v>
          </cell>
          <cell r="S239">
            <v>190000</v>
          </cell>
          <cell r="T239" t="str">
            <v>C</v>
          </cell>
          <cell r="U239">
            <v>20</v>
          </cell>
          <cell r="V239">
            <v>200</v>
          </cell>
          <cell r="W239" t="str">
            <v>E</v>
          </cell>
          <cell r="X239">
            <v>20</v>
          </cell>
          <cell r="Y239">
            <v>200</v>
          </cell>
          <cell r="Z239" t="str">
            <v>E</v>
          </cell>
          <cell r="AA239">
            <v>2000</v>
          </cell>
          <cell r="AB239">
            <v>20000</v>
          </cell>
          <cell r="AC239" t="str">
            <v>E</v>
          </cell>
          <cell r="AD239">
            <v>2000</v>
          </cell>
          <cell r="AE239">
            <v>20000</v>
          </cell>
          <cell r="AF239" t="str">
            <v>E</v>
          </cell>
          <cell r="AG239">
            <v>20000</v>
          </cell>
          <cell r="AH239">
            <v>190000</v>
          </cell>
          <cell r="AI239" t="str">
            <v>C</v>
          </cell>
          <cell r="AJ239">
            <v>20000</v>
          </cell>
          <cell r="AK239">
            <v>190000</v>
          </cell>
          <cell r="AL239" t="str">
            <v>C</v>
          </cell>
          <cell r="AM239">
            <v>20</v>
          </cell>
          <cell r="AN239" t="str">
            <v>NA</v>
          </cell>
          <cell r="AO239">
            <v>0.02</v>
          </cell>
          <cell r="AP239" t="str">
            <v>NA</v>
          </cell>
          <cell r="AQ239">
            <v>0.02</v>
          </cell>
          <cell r="AR239" t="str">
            <v>NA</v>
          </cell>
          <cell r="AS239" t="str">
            <v>NA</v>
          </cell>
          <cell r="AT239" t="str">
            <v>NO</v>
          </cell>
          <cell r="AU239" t="str">
            <v>NA</v>
          </cell>
          <cell r="AV239" t="str">
            <v>NA</v>
          </cell>
          <cell r="AW239" t="str">
            <v>NA</v>
          </cell>
          <cell r="AX239" t="str">
            <v>NO</v>
          </cell>
          <cell r="AY239" t="str">
            <v>NA</v>
          </cell>
          <cell r="AZ239" t="str">
            <v>NA</v>
          </cell>
          <cell r="BA239">
            <v>9.9</v>
          </cell>
          <cell r="BB239" t="str">
            <v>YES </v>
          </cell>
        </row>
        <row r="240">
          <cell r="A240" t="str">
            <v>FLUORIDE</v>
          </cell>
          <cell r="B240" t="str">
            <v>FLUORIDE</v>
          </cell>
          <cell r="C240" t="str">
            <v>NA</v>
          </cell>
          <cell r="D240" t="str">
            <v>NA</v>
          </cell>
          <cell r="E240" t="str">
            <v>NA</v>
          </cell>
          <cell r="F240" t="str">
            <v>NA</v>
          </cell>
          <cell r="G240" t="str">
            <v>NA</v>
          </cell>
          <cell r="H240" t="str">
            <v>NA</v>
          </cell>
          <cell r="I240" t="str">
            <v>NA</v>
          </cell>
          <cell r="J240" t="str">
            <v>NA</v>
          </cell>
          <cell r="K240" t="str">
            <v>NA</v>
          </cell>
          <cell r="L240" t="str">
            <v>NA</v>
          </cell>
          <cell r="M240" t="str">
            <v>NA</v>
          </cell>
          <cell r="N240" t="str">
            <v>NA</v>
          </cell>
          <cell r="O240" t="str">
            <v>NA</v>
          </cell>
          <cell r="P240" t="str">
            <v>NA</v>
          </cell>
          <cell r="Q240" t="str">
            <v>NA</v>
          </cell>
          <cell r="R240" t="str">
            <v>NA</v>
          </cell>
          <cell r="S240" t="str">
            <v>NA</v>
          </cell>
          <cell r="T240" t="str">
            <v>NA</v>
          </cell>
          <cell r="U240" t="str">
            <v>NA</v>
          </cell>
          <cell r="V240" t="str">
            <v>NA</v>
          </cell>
          <cell r="W240" t="str">
            <v>NA</v>
          </cell>
          <cell r="X240" t="str">
            <v>NA</v>
          </cell>
          <cell r="Y240" t="str">
            <v>NA</v>
          </cell>
          <cell r="Z240" t="str">
            <v>NA</v>
          </cell>
          <cell r="AA240" t="str">
            <v>NA</v>
          </cell>
          <cell r="AB240" t="str">
            <v>NA</v>
          </cell>
          <cell r="AC240" t="str">
            <v>NA</v>
          </cell>
          <cell r="AD240" t="str">
            <v>NA</v>
          </cell>
          <cell r="AE240" t="str">
            <v>NA</v>
          </cell>
          <cell r="AF240" t="str">
            <v>NA</v>
          </cell>
          <cell r="AG240" t="str">
            <v>NA</v>
          </cell>
          <cell r="AH240" t="str">
            <v>NA</v>
          </cell>
          <cell r="AI240" t="str">
            <v>NA</v>
          </cell>
          <cell r="AJ240" t="str">
            <v>NA</v>
          </cell>
          <cell r="AK240" t="str">
            <v>NA</v>
          </cell>
          <cell r="AL240" t="str">
            <v>NA</v>
          </cell>
          <cell r="AM240" t="str">
            <v>NA</v>
          </cell>
          <cell r="AN240">
            <v>2000</v>
          </cell>
          <cell r="AO240" t="str">
            <v>NA</v>
          </cell>
          <cell r="AP240" t="str">
            <v>NA</v>
          </cell>
          <cell r="AQ240" t="str">
            <v>NA</v>
          </cell>
          <cell r="AR240" t="str">
            <v>NA</v>
          </cell>
          <cell r="AS240" t="str">
            <v>NA</v>
          </cell>
          <cell r="AT240" t="str">
            <v>NO</v>
          </cell>
          <cell r="AU240" t="str">
            <v>NA</v>
          </cell>
          <cell r="AV240" t="str">
            <v>NA</v>
          </cell>
          <cell r="AW240" t="str">
            <v>NA</v>
          </cell>
          <cell r="AX240" t="str">
            <v>NO</v>
          </cell>
          <cell r="AY240" t="str">
            <v>NA</v>
          </cell>
          <cell r="AZ240" t="str">
            <v>NA</v>
          </cell>
          <cell r="BA240" t="str">
            <v>NA</v>
          </cell>
          <cell r="BB240" t="str">
            <v>NO</v>
          </cell>
        </row>
        <row r="241">
          <cell r="A241">
            <v>7439896</v>
          </cell>
          <cell r="B241" t="str">
            <v>IRON</v>
          </cell>
          <cell r="C241" t="str">
            <v>NA</v>
          </cell>
          <cell r="D241" t="str">
            <v>NA</v>
          </cell>
          <cell r="E241" t="str">
            <v>NA</v>
          </cell>
          <cell r="F241" t="str">
            <v>NA</v>
          </cell>
          <cell r="G241" t="str">
            <v>NA</v>
          </cell>
          <cell r="H241" t="str">
            <v>NA</v>
          </cell>
          <cell r="I241" t="str">
            <v>NA</v>
          </cell>
          <cell r="J241" t="str">
            <v>NA</v>
          </cell>
          <cell r="K241" t="str">
            <v>NA</v>
          </cell>
          <cell r="L241" t="str">
            <v>NA</v>
          </cell>
          <cell r="M241" t="str">
            <v>NA</v>
          </cell>
          <cell r="N241" t="str">
            <v>NA</v>
          </cell>
          <cell r="O241">
            <v>66000</v>
          </cell>
          <cell r="P241" t="str">
            <v>GS</v>
          </cell>
          <cell r="Q241">
            <v>190000</v>
          </cell>
          <cell r="R241" t="str">
            <v>C</v>
          </cell>
          <cell r="S241">
            <v>190000</v>
          </cell>
          <cell r="T241" t="str">
            <v>C</v>
          </cell>
          <cell r="U241" t="str">
            <v>NA</v>
          </cell>
          <cell r="V241" t="str">
            <v>NA</v>
          </cell>
          <cell r="W241" t="str">
            <v>NA</v>
          </cell>
          <cell r="X241" t="str">
            <v>NA</v>
          </cell>
          <cell r="Y241" t="str">
            <v>NA</v>
          </cell>
          <cell r="Z241" t="str">
            <v>NA</v>
          </cell>
          <cell r="AA241" t="str">
            <v>NA</v>
          </cell>
          <cell r="AB241" t="str">
            <v>NA</v>
          </cell>
          <cell r="AC241" t="str">
            <v>NA</v>
          </cell>
          <cell r="AD241" t="str">
            <v>NA</v>
          </cell>
          <cell r="AE241" t="str">
            <v>NA</v>
          </cell>
          <cell r="AF241" t="str">
            <v>NA</v>
          </cell>
          <cell r="AG241" t="str">
            <v>NA</v>
          </cell>
          <cell r="AH241" t="str">
            <v>NA</v>
          </cell>
          <cell r="AI241" t="str">
            <v>NA</v>
          </cell>
          <cell r="AJ241" t="str">
            <v>NA</v>
          </cell>
          <cell r="AK241" t="str">
            <v>NA</v>
          </cell>
          <cell r="AL241" t="str">
            <v>NA</v>
          </cell>
          <cell r="AM241" t="str">
            <v>NA</v>
          </cell>
          <cell r="AN241">
            <v>300</v>
          </cell>
          <cell r="AO241" t="str">
            <v>NA</v>
          </cell>
          <cell r="AP241" t="str">
            <v>NA</v>
          </cell>
          <cell r="AQ241" t="str">
            <v>NA</v>
          </cell>
          <cell r="AR241" t="str">
            <v>NA</v>
          </cell>
          <cell r="AS241" t="str">
            <v>NA</v>
          </cell>
          <cell r="AT241" t="str">
            <v>NO</v>
          </cell>
          <cell r="AU241" t="str">
            <v>NA</v>
          </cell>
          <cell r="AV241" t="str">
            <v>NA</v>
          </cell>
          <cell r="AW241" t="str">
            <v>NA</v>
          </cell>
          <cell r="AX241" t="str">
            <v>NO</v>
          </cell>
          <cell r="AY241" t="str">
            <v>NA</v>
          </cell>
          <cell r="AZ241" t="str">
            <v>NA</v>
          </cell>
          <cell r="BA241" t="str">
            <v>NA</v>
          </cell>
          <cell r="BB241" t="str">
            <v>YES </v>
          </cell>
        </row>
        <row r="242">
          <cell r="A242">
            <v>7439921</v>
          </cell>
          <cell r="B242" t="str">
            <v>LEAD</v>
          </cell>
          <cell r="C242">
            <v>5</v>
          </cell>
          <cell r="D242" t="str">
            <v>M</v>
          </cell>
          <cell r="E242">
            <v>5</v>
          </cell>
          <cell r="F242" t="str">
            <v>M</v>
          </cell>
          <cell r="G242">
            <v>500</v>
          </cell>
          <cell r="H242" t="str">
            <v>M</v>
          </cell>
          <cell r="I242">
            <v>500</v>
          </cell>
          <cell r="J242" t="str">
            <v>M</v>
          </cell>
          <cell r="K242">
            <v>5000</v>
          </cell>
          <cell r="L242" t="str">
            <v>M</v>
          </cell>
          <cell r="M242">
            <v>5000</v>
          </cell>
          <cell r="N242" t="str">
            <v>M</v>
          </cell>
          <cell r="O242">
            <v>500</v>
          </cell>
          <cell r="P242" t="str">
            <v>U</v>
          </cell>
          <cell r="Q242">
            <v>1000</v>
          </cell>
          <cell r="R242" t="str">
            <v>SE</v>
          </cell>
          <cell r="S242">
            <v>190000</v>
          </cell>
          <cell r="T242" t="str">
            <v>C</v>
          </cell>
          <cell r="U242">
            <v>0.5</v>
          </cell>
          <cell r="V242">
            <v>450</v>
          </cell>
          <cell r="W242" t="str">
            <v>E</v>
          </cell>
          <cell r="X242">
            <v>0.5</v>
          </cell>
          <cell r="Y242">
            <v>450</v>
          </cell>
          <cell r="Z242" t="str">
            <v>E</v>
          </cell>
          <cell r="AA242">
            <v>50</v>
          </cell>
          <cell r="AB242">
            <v>45000</v>
          </cell>
          <cell r="AC242" t="str">
            <v>E</v>
          </cell>
          <cell r="AD242">
            <v>50</v>
          </cell>
          <cell r="AE242">
            <v>45000</v>
          </cell>
          <cell r="AF242" t="str">
            <v>E</v>
          </cell>
          <cell r="AG242">
            <v>500</v>
          </cell>
          <cell r="AH242">
            <v>190000</v>
          </cell>
          <cell r="AI242" t="str">
            <v>C</v>
          </cell>
          <cell r="AJ242">
            <v>500</v>
          </cell>
          <cell r="AK242">
            <v>190000</v>
          </cell>
          <cell r="AL242" t="str">
            <v>C</v>
          </cell>
          <cell r="AM242">
            <v>10</v>
          </cell>
          <cell r="AN242" t="str">
            <v>NA</v>
          </cell>
          <cell r="AO242" t="str">
            <v>NA</v>
          </cell>
          <cell r="AP242" t="str">
            <v>NA</v>
          </cell>
          <cell r="AQ242" t="str">
            <v>NA</v>
          </cell>
          <cell r="AR242" t="str">
            <v>NA</v>
          </cell>
          <cell r="AS242" t="str">
            <v>NA</v>
          </cell>
          <cell r="AT242" t="str">
            <v>NO</v>
          </cell>
          <cell r="AU242" t="str">
            <v>NA</v>
          </cell>
          <cell r="AV242" t="str">
            <v>NA</v>
          </cell>
          <cell r="AW242" t="str">
            <v>NA</v>
          </cell>
          <cell r="AX242" t="str">
            <v>NO</v>
          </cell>
          <cell r="AY242" t="str">
            <v>NA</v>
          </cell>
          <cell r="AZ242" t="str">
            <v>NA</v>
          </cell>
          <cell r="BA242">
            <v>890</v>
          </cell>
          <cell r="BB242" t="str">
            <v>YES </v>
          </cell>
        </row>
        <row r="243">
          <cell r="A243">
            <v>7439965</v>
          </cell>
          <cell r="B243" t="str">
            <v>MANGANESE</v>
          </cell>
          <cell r="C243" t="str">
            <v>NA</v>
          </cell>
          <cell r="D243" t="str">
            <v>NA</v>
          </cell>
          <cell r="E243" t="str">
            <v>NA</v>
          </cell>
          <cell r="F243" t="str">
            <v>NA</v>
          </cell>
          <cell r="G243" t="str">
            <v>NA</v>
          </cell>
          <cell r="H243" t="str">
            <v>NA</v>
          </cell>
          <cell r="I243" t="str">
            <v>NA</v>
          </cell>
          <cell r="J243" t="str">
            <v>NA</v>
          </cell>
          <cell r="K243" t="str">
            <v>NA</v>
          </cell>
          <cell r="L243" t="str">
            <v>NA</v>
          </cell>
          <cell r="M243" t="str">
            <v>NA</v>
          </cell>
          <cell r="N243" t="str">
            <v>NA</v>
          </cell>
          <cell r="O243">
            <v>10000</v>
          </cell>
          <cell r="P243" t="str">
            <v>GS</v>
          </cell>
          <cell r="Q243">
            <v>130000</v>
          </cell>
          <cell r="R243" t="str">
            <v>GS</v>
          </cell>
          <cell r="S243">
            <v>190000</v>
          </cell>
          <cell r="T243" t="str">
            <v>C</v>
          </cell>
          <cell r="U243" t="str">
            <v>NA</v>
          </cell>
          <cell r="V243" t="str">
            <v>NA</v>
          </cell>
          <cell r="W243" t="str">
            <v>NA</v>
          </cell>
          <cell r="X243" t="str">
            <v>NA</v>
          </cell>
          <cell r="Y243" t="str">
            <v>NA</v>
          </cell>
          <cell r="Z243" t="str">
            <v>NA</v>
          </cell>
          <cell r="AA243" t="str">
            <v>NA</v>
          </cell>
          <cell r="AB243" t="str">
            <v>NA</v>
          </cell>
          <cell r="AC243" t="str">
            <v>NA</v>
          </cell>
          <cell r="AD243" t="str">
            <v>NA</v>
          </cell>
          <cell r="AE243" t="str">
            <v>NA</v>
          </cell>
          <cell r="AF243" t="str">
            <v>NA</v>
          </cell>
          <cell r="AG243" t="str">
            <v>NA</v>
          </cell>
          <cell r="AH243" t="str">
            <v>NA</v>
          </cell>
          <cell r="AI243" t="str">
            <v>NA</v>
          </cell>
          <cell r="AJ243" t="str">
            <v>NA</v>
          </cell>
          <cell r="AK243" t="str">
            <v>NA</v>
          </cell>
          <cell r="AL243" t="str">
            <v>NA</v>
          </cell>
          <cell r="AM243" t="str">
            <v>NA</v>
          </cell>
          <cell r="AN243">
            <v>50</v>
          </cell>
          <cell r="AO243" t="str">
            <v>NA</v>
          </cell>
          <cell r="AP243" t="str">
            <v>NA</v>
          </cell>
          <cell r="AQ243" t="str">
            <v>NA</v>
          </cell>
          <cell r="AR243" t="str">
            <v>NA</v>
          </cell>
          <cell r="AS243" t="str">
            <v>NA</v>
          </cell>
          <cell r="AT243" t="str">
            <v>NO</v>
          </cell>
          <cell r="AU243" t="str">
            <v>NA</v>
          </cell>
          <cell r="AV243" t="str">
            <v>NA</v>
          </cell>
          <cell r="AW243" t="str">
            <v>NA</v>
          </cell>
          <cell r="AX243" t="str">
            <v>NO</v>
          </cell>
          <cell r="AY243" t="str">
            <v>NA</v>
          </cell>
          <cell r="AZ243" t="str">
            <v>NA</v>
          </cell>
          <cell r="BA243" t="str">
            <v>NA</v>
          </cell>
          <cell r="BB243" t="str">
            <v>YES </v>
          </cell>
        </row>
        <row r="244">
          <cell r="A244">
            <v>7439976</v>
          </cell>
          <cell r="B244" t="str">
            <v>MERCURY</v>
          </cell>
          <cell r="C244">
            <v>2</v>
          </cell>
          <cell r="D244" t="str">
            <v>M</v>
          </cell>
          <cell r="E244">
            <v>2</v>
          </cell>
          <cell r="F244" t="str">
            <v>M</v>
          </cell>
          <cell r="G244">
            <v>200</v>
          </cell>
          <cell r="H244" t="str">
            <v>M</v>
          </cell>
          <cell r="I244">
            <v>200</v>
          </cell>
          <cell r="J244" t="str">
            <v>M</v>
          </cell>
          <cell r="K244">
            <v>2000</v>
          </cell>
          <cell r="L244" t="str">
            <v>M</v>
          </cell>
          <cell r="M244">
            <v>2000</v>
          </cell>
          <cell r="N244" t="str">
            <v>M</v>
          </cell>
          <cell r="O244">
            <v>19</v>
          </cell>
          <cell r="P244" t="str">
            <v>GS</v>
          </cell>
          <cell r="Q244">
            <v>240</v>
          </cell>
          <cell r="R244" t="str">
            <v>GS</v>
          </cell>
          <cell r="S244">
            <v>190000</v>
          </cell>
          <cell r="T244" t="str">
            <v>C</v>
          </cell>
          <cell r="U244">
            <v>0.2</v>
          </cell>
          <cell r="V244">
            <v>10</v>
          </cell>
          <cell r="W244" t="str">
            <v>E</v>
          </cell>
          <cell r="X244">
            <v>0.2</v>
          </cell>
          <cell r="Y244">
            <v>10</v>
          </cell>
          <cell r="Z244" t="str">
            <v>E</v>
          </cell>
          <cell r="AA244">
            <v>20</v>
          </cell>
          <cell r="AB244">
            <v>1000</v>
          </cell>
          <cell r="AC244" t="str">
            <v>E</v>
          </cell>
          <cell r="AD244">
            <v>20</v>
          </cell>
          <cell r="AE244">
            <v>1000</v>
          </cell>
          <cell r="AF244" t="str">
            <v>E</v>
          </cell>
          <cell r="AG244">
            <v>200</v>
          </cell>
          <cell r="AH244">
            <v>10000</v>
          </cell>
          <cell r="AI244" t="str">
            <v>E</v>
          </cell>
          <cell r="AJ244">
            <v>200</v>
          </cell>
          <cell r="AK244">
            <v>10000</v>
          </cell>
          <cell r="AL244" t="str">
            <v>E</v>
          </cell>
          <cell r="AM244">
            <v>15</v>
          </cell>
          <cell r="AN244" t="str">
            <v>NA</v>
          </cell>
          <cell r="AO244">
            <v>8.57E-05</v>
          </cell>
          <cell r="AP244" t="str">
            <v>NA</v>
          </cell>
          <cell r="AQ244">
            <v>8.57E-05</v>
          </cell>
          <cell r="AR244" t="str">
            <v>NA</v>
          </cell>
          <cell r="AS244" t="str">
            <v>NA</v>
          </cell>
          <cell r="AT244" t="str">
            <v>NO</v>
          </cell>
          <cell r="AU244" t="str">
            <v>NA</v>
          </cell>
          <cell r="AV244" t="str">
            <v>NA</v>
          </cell>
          <cell r="AW244" t="str">
            <v>NA</v>
          </cell>
          <cell r="AX244" t="str">
            <v>NO</v>
          </cell>
          <cell r="AY244" t="str">
            <v>NA</v>
          </cell>
          <cell r="AZ244" t="str">
            <v>NA</v>
          </cell>
          <cell r="BA244">
            <v>52</v>
          </cell>
          <cell r="BB244" t="str">
            <v>YES </v>
          </cell>
        </row>
        <row r="245">
          <cell r="A245">
            <v>7440020</v>
          </cell>
          <cell r="B245" t="str">
            <v>NICKEL</v>
          </cell>
          <cell r="C245">
            <v>100</v>
          </cell>
          <cell r="D245" t="str">
            <v>H</v>
          </cell>
          <cell r="E245">
            <v>100</v>
          </cell>
          <cell r="F245" t="str">
            <v>H</v>
          </cell>
          <cell r="G245">
            <v>10000</v>
          </cell>
          <cell r="H245" t="str">
            <v>H</v>
          </cell>
          <cell r="I245">
            <v>10000</v>
          </cell>
          <cell r="J245" t="str">
            <v>H</v>
          </cell>
          <cell r="K245">
            <v>100000</v>
          </cell>
          <cell r="L245" t="str">
            <v>H</v>
          </cell>
          <cell r="M245">
            <v>100000</v>
          </cell>
          <cell r="N245" t="str">
            <v>H</v>
          </cell>
          <cell r="O245">
            <v>4400</v>
          </cell>
          <cell r="P245" t="str">
            <v>GS</v>
          </cell>
          <cell r="Q245">
            <v>56000</v>
          </cell>
          <cell r="R245" t="str">
            <v>GS</v>
          </cell>
          <cell r="S245">
            <v>190000</v>
          </cell>
          <cell r="T245" t="str">
            <v>C</v>
          </cell>
          <cell r="U245">
            <v>10</v>
          </cell>
          <cell r="V245">
            <v>650</v>
          </cell>
          <cell r="W245" t="str">
            <v>E</v>
          </cell>
          <cell r="X245">
            <v>10</v>
          </cell>
          <cell r="Y245">
            <v>650</v>
          </cell>
          <cell r="Z245" t="str">
            <v>E</v>
          </cell>
          <cell r="AA245">
            <v>1000</v>
          </cell>
          <cell r="AB245">
            <v>65000</v>
          </cell>
          <cell r="AC245" t="str">
            <v>E</v>
          </cell>
          <cell r="AD245">
            <v>1000</v>
          </cell>
          <cell r="AE245">
            <v>65000</v>
          </cell>
          <cell r="AF245" t="str">
            <v>E</v>
          </cell>
          <cell r="AG245">
            <v>10000</v>
          </cell>
          <cell r="AH245">
            <v>190000</v>
          </cell>
          <cell r="AI245" t="str">
            <v>C</v>
          </cell>
          <cell r="AJ245">
            <v>10000</v>
          </cell>
          <cell r="AK245">
            <v>190000</v>
          </cell>
          <cell r="AL245" t="str">
            <v>C</v>
          </cell>
          <cell r="AM245">
            <v>15</v>
          </cell>
          <cell r="AN245" t="str">
            <v>NA</v>
          </cell>
          <cell r="AO245">
            <v>0.02</v>
          </cell>
          <cell r="AP245" t="str">
            <v>NA</v>
          </cell>
          <cell r="AQ245">
            <v>0.02</v>
          </cell>
          <cell r="AR245" t="str">
            <v>NA</v>
          </cell>
          <cell r="AS245" t="str">
            <v>NA</v>
          </cell>
          <cell r="AT245" t="str">
            <v>NO</v>
          </cell>
          <cell r="AU245" t="str">
            <v>NA</v>
          </cell>
          <cell r="AV245" t="str">
            <v>NA</v>
          </cell>
          <cell r="AW245" t="str">
            <v>NA</v>
          </cell>
          <cell r="AX245" t="str">
            <v>NO</v>
          </cell>
          <cell r="AY245" t="str">
            <v>NA</v>
          </cell>
          <cell r="AZ245" t="str">
            <v>NA</v>
          </cell>
          <cell r="BA245">
            <v>65</v>
          </cell>
          <cell r="BB245" t="str">
            <v>YES </v>
          </cell>
        </row>
        <row r="246">
          <cell r="A246" t="str">
            <v>NITRATE</v>
          </cell>
          <cell r="B246" t="str">
            <v>NITRATE NITROGEN</v>
          </cell>
          <cell r="C246">
            <v>10000</v>
          </cell>
          <cell r="D246" t="str">
            <v>M</v>
          </cell>
          <cell r="E246">
            <v>10000</v>
          </cell>
          <cell r="F246" t="str">
            <v>M</v>
          </cell>
          <cell r="G246">
            <v>1000000</v>
          </cell>
          <cell r="H246" t="str">
            <v>M</v>
          </cell>
          <cell r="I246">
            <v>1000000</v>
          </cell>
          <cell r="J246" t="str">
            <v>M</v>
          </cell>
          <cell r="K246">
            <v>10000000</v>
          </cell>
          <cell r="L246" t="str">
            <v>M</v>
          </cell>
          <cell r="M246">
            <v>10000000</v>
          </cell>
          <cell r="N246" t="str">
            <v>M</v>
          </cell>
          <cell r="O246" t="str">
            <v>NA</v>
          </cell>
          <cell r="P246" t="str">
            <v>NA</v>
          </cell>
          <cell r="Q246" t="str">
            <v>NA</v>
          </cell>
          <cell r="R246" t="str">
            <v>NA</v>
          </cell>
          <cell r="S246" t="str">
            <v>NA</v>
          </cell>
          <cell r="T246" t="str">
            <v>NA</v>
          </cell>
          <cell r="U246" t="str">
            <v>NA</v>
          </cell>
          <cell r="V246" t="str">
            <v>NA</v>
          </cell>
          <cell r="W246" t="str">
            <v>NA</v>
          </cell>
          <cell r="X246" t="str">
            <v>NA</v>
          </cell>
          <cell r="Y246" t="str">
            <v>NA</v>
          </cell>
          <cell r="Z246" t="str">
            <v>NA</v>
          </cell>
          <cell r="AA246" t="str">
            <v>NA</v>
          </cell>
          <cell r="AB246" t="str">
            <v>NA</v>
          </cell>
          <cell r="AC246" t="str">
            <v>NA</v>
          </cell>
          <cell r="AD246" t="str">
            <v>NA</v>
          </cell>
          <cell r="AE246" t="str">
            <v>NA</v>
          </cell>
          <cell r="AF246" t="str">
            <v>NA</v>
          </cell>
          <cell r="AG246" t="str">
            <v>NA</v>
          </cell>
          <cell r="AH246" t="str">
            <v>NA</v>
          </cell>
          <cell r="AI246" t="str">
            <v>NA</v>
          </cell>
          <cell r="AJ246" t="str">
            <v>NA</v>
          </cell>
          <cell r="AK246" t="str">
            <v>NA</v>
          </cell>
          <cell r="AL246" t="str">
            <v>NA</v>
          </cell>
          <cell r="AM246" t="str">
            <v>NA</v>
          </cell>
          <cell r="AN246" t="str">
            <v>NA</v>
          </cell>
          <cell r="AO246" t="str">
            <v>NA</v>
          </cell>
          <cell r="AP246" t="str">
            <v>NA</v>
          </cell>
          <cell r="AQ246" t="str">
            <v>NA</v>
          </cell>
          <cell r="AR246" t="str">
            <v>NA</v>
          </cell>
          <cell r="AS246" t="str">
            <v>NA</v>
          </cell>
          <cell r="AT246" t="str">
            <v>NO</v>
          </cell>
          <cell r="AU246" t="str">
            <v>NA</v>
          </cell>
          <cell r="AV246" t="str">
            <v>NA</v>
          </cell>
          <cell r="AW246" t="str">
            <v>NA</v>
          </cell>
          <cell r="AX246" t="str">
            <v>NO</v>
          </cell>
          <cell r="AY246" t="str">
            <v>NA</v>
          </cell>
          <cell r="AZ246" t="str">
            <v>NA</v>
          </cell>
          <cell r="BA246" t="str">
            <v>NA</v>
          </cell>
          <cell r="BB246" t="str">
            <v>NO</v>
          </cell>
        </row>
        <row r="247">
          <cell r="A247" t="str">
            <v>NITRITE</v>
          </cell>
          <cell r="B247" t="str">
            <v>NITRITE NITROGEN</v>
          </cell>
          <cell r="C247">
            <v>1000</v>
          </cell>
          <cell r="D247" t="str">
            <v>M</v>
          </cell>
          <cell r="E247">
            <v>1000</v>
          </cell>
          <cell r="F247" t="str">
            <v>M</v>
          </cell>
          <cell r="G247">
            <v>100000</v>
          </cell>
          <cell r="H247" t="str">
            <v>M</v>
          </cell>
          <cell r="I247">
            <v>100000</v>
          </cell>
          <cell r="J247" t="str">
            <v>M</v>
          </cell>
          <cell r="K247">
            <v>1000000</v>
          </cell>
          <cell r="L247" t="str">
            <v>M</v>
          </cell>
          <cell r="M247">
            <v>1000000</v>
          </cell>
          <cell r="N247" t="str">
            <v>M</v>
          </cell>
          <cell r="O247" t="str">
            <v>NA</v>
          </cell>
          <cell r="P247" t="str">
            <v>NA</v>
          </cell>
          <cell r="Q247" t="str">
            <v>NA</v>
          </cell>
          <cell r="R247" t="str">
            <v>NA</v>
          </cell>
          <cell r="S247" t="str">
            <v>NA</v>
          </cell>
          <cell r="T247" t="str">
            <v>NA</v>
          </cell>
          <cell r="U247" t="str">
            <v>NA</v>
          </cell>
          <cell r="V247" t="str">
            <v>NA</v>
          </cell>
          <cell r="W247" t="str">
            <v>NA</v>
          </cell>
          <cell r="X247" t="str">
            <v>NA</v>
          </cell>
          <cell r="Y247" t="str">
            <v>NA</v>
          </cell>
          <cell r="Z247" t="str">
            <v>NA</v>
          </cell>
          <cell r="AB247" t="str">
            <v>NA</v>
          </cell>
          <cell r="AC247" t="str">
            <v>NA</v>
          </cell>
          <cell r="AD247" t="str">
            <v>NA</v>
          </cell>
          <cell r="AE247" t="str">
            <v>NA</v>
          </cell>
          <cell r="AF247" t="str">
            <v>NA</v>
          </cell>
          <cell r="AG247" t="str">
            <v>NA</v>
          </cell>
          <cell r="AH247" t="str">
            <v>NA</v>
          </cell>
          <cell r="AI247" t="str">
            <v>NA</v>
          </cell>
          <cell r="AJ247" t="str">
            <v>NA</v>
          </cell>
          <cell r="AK247" t="str">
            <v>NA</v>
          </cell>
          <cell r="AL247" t="str">
            <v>NA</v>
          </cell>
          <cell r="AM247" t="str">
            <v>NA</v>
          </cell>
          <cell r="AN247" t="str">
            <v>NA</v>
          </cell>
          <cell r="AO247" t="str">
            <v>NA</v>
          </cell>
          <cell r="AP247" t="str">
            <v>NA</v>
          </cell>
          <cell r="AQ247" t="str">
            <v>NA</v>
          </cell>
          <cell r="AR247" t="str">
            <v>NA</v>
          </cell>
          <cell r="AS247" t="str">
            <v>NA</v>
          </cell>
          <cell r="AT247" t="str">
            <v>NO</v>
          </cell>
          <cell r="AU247" t="str">
            <v>NA</v>
          </cell>
          <cell r="AV247" t="str">
            <v>NA</v>
          </cell>
          <cell r="AW247" t="str">
            <v>NA</v>
          </cell>
          <cell r="AX247" t="str">
            <v>NO</v>
          </cell>
          <cell r="AY247" t="str">
            <v>NA</v>
          </cell>
          <cell r="AZ247" t="str">
            <v>NA</v>
          </cell>
          <cell r="BA247" t="str">
            <v>NA</v>
          </cell>
          <cell r="BB247" t="str">
            <v>NO</v>
          </cell>
        </row>
        <row r="248">
          <cell r="A248">
            <v>7782492</v>
          </cell>
          <cell r="B248" t="str">
            <v>SELENIUM</v>
          </cell>
          <cell r="C248">
            <v>50</v>
          </cell>
          <cell r="D248" t="str">
            <v>M</v>
          </cell>
          <cell r="E248">
            <v>50</v>
          </cell>
          <cell r="F248" t="str">
            <v>M</v>
          </cell>
          <cell r="G248">
            <v>5000</v>
          </cell>
          <cell r="H248" t="str">
            <v>M</v>
          </cell>
          <cell r="I248">
            <v>5000</v>
          </cell>
          <cell r="J248" t="str">
            <v>M</v>
          </cell>
          <cell r="K248">
            <v>50000</v>
          </cell>
          <cell r="L248" t="str">
            <v>M</v>
          </cell>
          <cell r="M248">
            <v>50000</v>
          </cell>
          <cell r="N248" t="str">
            <v>M</v>
          </cell>
          <cell r="O248">
            <v>1100</v>
          </cell>
          <cell r="P248" t="str">
            <v>GS</v>
          </cell>
          <cell r="Q248">
            <v>14000</v>
          </cell>
          <cell r="R248" t="str">
            <v>GS</v>
          </cell>
          <cell r="S248">
            <v>190000</v>
          </cell>
          <cell r="T248" t="str">
            <v>C</v>
          </cell>
          <cell r="U248">
            <v>5</v>
          </cell>
          <cell r="V248">
            <v>26</v>
          </cell>
          <cell r="W248" t="str">
            <v>E</v>
          </cell>
          <cell r="X248">
            <v>5</v>
          </cell>
          <cell r="Y248">
            <v>26</v>
          </cell>
          <cell r="Z248" t="str">
            <v>E</v>
          </cell>
          <cell r="AA248">
            <v>500</v>
          </cell>
          <cell r="AB248">
            <v>2600</v>
          </cell>
          <cell r="AC248" t="str">
            <v>E</v>
          </cell>
          <cell r="AD248">
            <v>500</v>
          </cell>
          <cell r="AE248">
            <v>2600</v>
          </cell>
          <cell r="AF248" t="str">
            <v>E</v>
          </cell>
          <cell r="AG248">
            <v>5000</v>
          </cell>
          <cell r="AH248">
            <v>26000</v>
          </cell>
          <cell r="AI248" t="str">
            <v>E</v>
          </cell>
          <cell r="AJ248">
            <v>5000</v>
          </cell>
          <cell r="AK248">
            <v>26000</v>
          </cell>
          <cell r="AL248" t="str">
            <v>E</v>
          </cell>
          <cell r="AM248">
            <v>20</v>
          </cell>
          <cell r="AN248" t="str">
            <v>NA</v>
          </cell>
          <cell r="AO248">
            <v>0.005</v>
          </cell>
          <cell r="AP248" t="str">
            <v>NA</v>
          </cell>
          <cell r="AQ248">
            <v>0.005</v>
          </cell>
          <cell r="AR248" t="str">
            <v>NA</v>
          </cell>
          <cell r="AS248" t="str">
            <v>NA</v>
          </cell>
          <cell r="AT248" t="str">
            <v>NO</v>
          </cell>
          <cell r="AU248" t="str">
            <v>NA</v>
          </cell>
          <cell r="AV248" t="str">
            <v>NA</v>
          </cell>
          <cell r="AW248" t="str">
            <v>NA</v>
          </cell>
          <cell r="AX248" t="str">
            <v>NO</v>
          </cell>
          <cell r="AY248" t="str">
            <v>NA</v>
          </cell>
          <cell r="AZ248" t="str">
            <v>NA</v>
          </cell>
          <cell r="BA248">
            <v>5</v>
          </cell>
          <cell r="BB248" t="str">
            <v>YES </v>
          </cell>
        </row>
        <row r="249">
          <cell r="A249">
            <v>7440224</v>
          </cell>
          <cell r="B249" t="str">
            <v>SILVER</v>
          </cell>
          <cell r="C249">
            <v>100</v>
          </cell>
          <cell r="D249" t="str">
            <v>H</v>
          </cell>
          <cell r="E249">
            <v>100</v>
          </cell>
          <cell r="F249" t="str">
            <v>H</v>
          </cell>
          <cell r="G249">
            <v>10000</v>
          </cell>
          <cell r="H249" t="str">
            <v>H</v>
          </cell>
          <cell r="I249">
            <v>10000</v>
          </cell>
          <cell r="J249" t="str">
            <v>H</v>
          </cell>
          <cell r="K249">
            <v>100000</v>
          </cell>
          <cell r="L249" t="str">
            <v>H</v>
          </cell>
          <cell r="M249">
            <v>100000</v>
          </cell>
          <cell r="N249" t="str">
            <v>H</v>
          </cell>
          <cell r="O249">
            <v>1100</v>
          </cell>
          <cell r="P249" t="str">
            <v>GS</v>
          </cell>
          <cell r="Q249">
            <v>14000</v>
          </cell>
          <cell r="R249" t="str">
            <v>GS</v>
          </cell>
          <cell r="S249">
            <v>190000</v>
          </cell>
          <cell r="T249" t="str">
            <v>C</v>
          </cell>
          <cell r="U249">
            <v>10</v>
          </cell>
          <cell r="V249">
            <v>84</v>
          </cell>
          <cell r="W249" t="str">
            <v>E</v>
          </cell>
          <cell r="X249">
            <v>10</v>
          </cell>
          <cell r="Y249">
            <v>84</v>
          </cell>
          <cell r="Z249" t="str">
            <v>E</v>
          </cell>
          <cell r="AA249">
            <v>1000</v>
          </cell>
          <cell r="AB249">
            <v>8400</v>
          </cell>
          <cell r="AC249" t="str">
            <v>E</v>
          </cell>
          <cell r="AD249">
            <v>1000</v>
          </cell>
          <cell r="AE249">
            <v>8400</v>
          </cell>
          <cell r="AF249" t="str">
            <v>E</v>
          </cell>
          <cell r="AG249">
            <v>10000</v>
          </cell>
          <cell r="AH249">
            <v>84000</v>
          </cell>
          <cell r="AI249" t="str">
            <v>E</v>
          </cell>
          <cell r="AJ249">
            <v>10000</v>
          </cell>
          <cell r="AK249">
            <v>84000</v>
          </cell>
          <cell r="AL249" t="str">
            <v>E</v>
          </cell>
          <cell r="AM249">
            <v>20</v>
          </cell>
          <cell r="AN249" t="str">
            <v>NA</v>
          </cell>
          <cell r="AO249">
            <v>0.005</v>
          </cell>
          <cell r="AP249" t="str">
            <v>NA</v>
          </cell>
          <cell r="AQ249">
            <v>0.005</v>
          </cell>
          <cell r="AR249" t="str">
            <v>NA</v>
          </cell>
          <cell r="AS249" t="str">
            <v>NA</v>
          </cell>
          <cell r="AT249" t="str">
            <v>NO</v>
          </cell>
          <cell r="AU249" t="str">
            <v>NA</v>
          </cell>
          <cell r="AV249" t="str">
            <v>NA</v>
          </cell>
          <cell r="AW249" t="str">
            <v>NA</v>
          </cell>
          <cell r="AX249" t="str">
            <v>NO</v>
          </cell>
          <cell r="AY249" t="str">
            <v>NA</v>
          </cell>
          <cell r="AZ249" t="str">
            <v>NA</v>
          </cell>
          <cell r="BA249">
            <v>8.3</v>
          </cell>
          <cell r="BB249" t="str">
            <v>NO</v>
          </cell>
        </row>
        <row r="250">
          <cell r="A250" t="str">
            <v>SULFATE</v>
          </cell>
          <cell r="B250" t="str">
            <v>SULFATE</v>
          </cell>
          <cell r="C250">
            <v>500000</v>
          </cell>
          <cell r="D250" t="str">
            <v>M</v>
          </cell>
          <cell r="E250">
            <v>500000</v>
          </cell>
          <cell r="F250" t="str">
            <v>M</v>
          </cell>
          <cell r="G250">
            <v>50000000</v>
          </cell>
          <cell r="H250" t="str">
            <v>M</v>
          </cell>
          <cell r="I250">
            <v>50000000</v>
          </cell>
          <cell r="J250" t="str">
            <v>M</v>
          </cell>
          <cell r="K250">
            <v>500000000</v>
          </cell>
          <cell r="L250" t="str">
            <v>M</v>
          </cell>
          <cell r="M250">
            <v>500000000</v>
          </cell>
          <cell r="N250" t="str">
            <v>M</v>
          </cell>
          <cell r="O250" t="str">
            <v>NA</v>
          </cell>
          <cell r="P250" t="str">
            <v>NA</v>
          </cell>
          <cell r="Q250" t="str">
            <v>NA</v>
          </cell>
          <cell r="R250" t="str">
            <v>NA</v>
          </cell>
          <cell r="S250" t="str">
            <v>NA</v>
          </cell>
          <cell r="T250" t="str">
            <v>NA</v>
          </cell>
          <cell r="U250" t="str">
            <v>NA</v>
          </cell>
          <cell r="V250" t="str">
            <v>NA</v>
          </cell>
          <cell r="W250" t="str">
            <v>NA</v>
          </cell>
          <cell r="X250" t="str">
            <v>NA</v>
          </cell>
          <cell r="Y250" t="str">
            <v>NA</v>
          </cell>
          <cell r="Z250" t="str">
            <v>NA</v>
          </cell>
          <cell r="AA250" t="str">
            <v>NA</v>
          </cell>
          <cell r="AB250" t="str">
            <v>NA</v>
          </cell>
          <cell r="AC250" t="str">
            <v>NA</v>
          </cell>
          <cell r="AD250" t="str">
            <v>NA</v>
          </cell>
          <cell r="AE250" t="str">
            <v>NA</v>
          </cell>
          <cell r="AF250" t="str">
            <v>NA</v>
          </cell>
          <cell r="AG250" t="str">
            <v>NA</v>
          </cell>
          <cell r="AH250" t="str">
            <v>NA</v>
          </cell>
          <cell r="AI250" t="str">
            <v>NA</v>
          </cell>
          <cell r="AJ250" t="str">
            <v>NA</v>
          </cell>
          <cell r="AK250" t="str">
            <v>NA</v>
          </cell>
          <cell r="AL250" t="str">
            <v>NA</v>
          </cell>
          <cell r="AM250" t="str">
            <v>NA</v>
          </cell>
          <cell r="AN250" t="str">
            <v>NA</v>
          </cell>
          <cell r="AO250" t="str">
            <v>NA</v>
          </cell>
          <cell r="AP250" t="str">
            <v>NA</v>
          </cell>
          <cell r="AQ250" t="str">
            <v>NA</v>
          </cell>
          <cell r="AR250" t="str">
            <v>NA</v>
          </cell>
          <cell r="AS250" t="str">
            <v>NA</v>
          </cell>
          <cell r="AT250" t="str">
            <v>NO</v>
          </cell>
          <cell r="AU250" t="str">
            <v>NA</v>
          </cell>
          <cell r="AV250" t="str">
            <v>NA</v>
          </cell>
          <cell r="AW250" t="str">
            <v>NA</v>
          </cell>
          <cell r="AX250" t="str">
            <v>NO</v>
          </cell>
          <cell r="AY250" t="str">
            <v>NA</v>
          </cell>
          <cell r="AZ250" t="str">
            <v>NA</v>
          </cell>
          <cell r="BA250" t="str">
            <v>NA</v>
          </cell>
          <cell r="BB250" t="str">
            <v>NO</v>
          </cell>
        </row>
        <row r="251">
          <cell r="A251">
            <v>7440280</v>
          </cell>
          <cell r="B251" t="str">
            <v>THALLIUM</v>
          </cell>
          <cell r="C251">
            <v>2</v>
          </cell>
          <cell r="D251" t="str">
            <v>M</v>
          </cell>
          <cell r="E251">
            <v>2</v>
          </cell>
          <cell r="F251" t="str">
            <v>M</v>
          </cell>
          <cell r="G251">
            <v>200</v>
          </cell>
          <cell r="H251" t="str">
            <v>M</v>
          </cell>
          <cell r="I251">
            <v>200</v>
          </cell>
          <cell r="J251" t="str">
            <v>M</v>
          </cell>
          <cell r="K251">
            <v>2000</v>
          </cell>
          <cell r="L251" t="str">
            <v>M</v>
          </cell>
          <cell r="M251">
            <v>2000</v>
          </cell>
          <cell r="N251" t="str">
            <v>M</v>
          </cell>
          <cell r="O251">
            <v>18</v>
          </cell>
          <cell r="P251" t="str">
            <v>GS</v>
          </cell>
          <cell r="Q251">
            <v>220</v>
          </cell>
          <cell r="R251" t="str">
            <v>GS</v>
          </cell>
          <cell r="S251">
            <v>190000</v>
          </cell>
          <cell r="T251" t="str">
            <v>C</v>
          </cell>
          <cell r="U251">
            <v>0.2</v>
          </cell>
          <cell r="V251">
            <v>14</v>
          </cell>
          <cell r="W251" t="str">
            <v>E</v>
          </cell>
          <cell r="X251">
            <v>0.2</v>
          </cell>
          <cell r="Y251">
            <v>14</v>
          </cell>
          <cell r="Z251" t="str">
            <v>E</v>
          </cell>
          <cell r="AA251">
            <v>20</v>
          </cell>
          <cell r="AB251">
            <v>1400</v>
          </cell>
          <cell r="AC251" t="str">
            <v>E</v>
          </cell>
          <cell r="AD251">
            <v>20</v>
          </cell>
          <cell r="AE251">
            <v>1400</v>
          </cell>
          <cell r="AF251" t="str">
            <v>E</v>
          </cell>
          <cell r="AG251">
            <v>200</v>
          </cell>
          <cell r="AH251">
            <v>14000</v>
          </cell>
          <cell r="AI251" t="str">
            <v>E</v>
          </cell>
          <cell r="AJ251">
            <v>200</v>
          </cell>
          <cell r="AK251">
            <v>14000</v>
          </cell>
          <cell r="AL251" t="str">
            <v>E</v>
          </cell>
          <cell r="AM251">
            <v>15</v>
          </cell>
          <cell r="AN251" t="str">
            <v>NA</v>
          </cell>
          <cell r="AO251">
            <v>8E-05</v>
          </cell>
          <cell r="AP251" t="str">
            <v>NA</v>
          </cell>
          <cell r="AQ251">
            <v>8E-05</v>
          </cell>
          <cell r="AR251" t="str">
            <v>NA</v>
          </cell>
          <cell r="AS251" t="str">
            <v>NA</v>
          </cell>
          <cell r="AT251" t="str">
            <v>NO</v>
          </cell>
          <cell r="AU251" t="str">
            <v>NA</v>
          </cell>
          <cell r="AV251" t="str">
            <v>NA</v>
          </cell>
          <cell r="AW251" t="str">
            <v>NA</v>
          </cell>
          <cell r="AX251" t="str">
            <v>NO</v>
          </cell>
          <cell r="AY251" t="str">
            <v>NA</v>
          </cell>
          <cell r="AZ251" t="str">
            <v>NA</v>
          </cell>
          <cell r="BA251">
            <v>71</v>
          </cell>
          <cell r="BB251" t="str">
            <v>NO</v>
          </cell>
        </row>
        <row r="252">
          <cell r="A252">
            <v>7440315</v>
          </cell>
          <cell r="B252" t="str">
            <v>TIN</v>
          </cell>
          <cell r="C252">
            <v>22000</v>
          </cell>
          <cell r="D252" t="str">
            <v>GS</v>
          </cell>
          <cell r="E252">
            <v>61000</v>
          </cell>
          <cell r="F252" t="str">
            <v>GS</v>
          </cell>
          <cell r="G252">
            <v>2200000</v>
          </cell>
          <cell r="H252" t="str">
            <v>GS</v>
          </cell>
          <cell r="I252">
            <v>6100000</v>
          </cell>
          <cell r="J252" t="str">
            <v>GS</v>
          </cell>
          <cell r="K252">
            <v>22000000</v>
          </cell>
          <cell r="L252" t="str">
            <v>GS</v>
          </cell>
          <cell r="M252">
            <v>61000000</v>
          </cell>
          <cell r="N252" t="str">
            <v>GS</v>
          </cell>
          <cell r="O252">
            <v>130000</v>
          </cell>
          <cell r="P252" t="str">
            <v>GS</v>
          </cell>
          <cell r="Q252">
            <v>190000</v>
          </cell>
          <cell r="R252" t="str">
            <v>C</v>
          </cell>
          <cell r="S252">
            <v>190000</v>
          </cell>
          <cell r="T252" t="str">
            <v>C</v>
          </cell>
          <cell r="U252">
            <v>2200</v>
          </cell>
          <cell r="V252">
            <v>240</v>
          </cell>
          <cell r="W252" t="str">
            <v>E</v>
          </cell>
          <cell r="X252">
            <v>6100</v>
          </cell>
          <cell r="Y252">
            <v>680</v>
          </cell>
          <cell r="Z252" t="str">
            <v>E</v>
          </cell>
          <cell r="AA252">
            <v>190000</v>
          </cell>
          <cell r="AB252">
            <v>24000</v>
          </cell>
          <cell r="AC252" t="str">
            <v>E</v>
          </cell>
          <cell r="AD252">
            <v>190000</v>
          </cell>
          <cell r="AE252">
            <v>68000</v>
          </cell>
          <cell r="AF252" t="str">
            <v>E</v>
          </cell>
          <cell r="AG252">
            <v>190000</v>
          </cell>
          <cell r="AH252">
            <v>190000</v>
          </cell>
          <cell r="AI252" t="str">
            <v>C</v>
          </cell>
          <cell r="AJ252">
            <v>190000</v>
          </cell>
          <cell r="AK252">
            <v>190000</v>
          </cell>
          <cell r="AL252" t="str">
            <v>C</v>
          </cell>
          <cell r="AM252" t="str">
            <v>NA</v>
          </cell>
          <cell r="AN252" t="str">
            <v>NA</v>
          </cell>
          <cell r="AO252">
            <v>0.6</v>
          </cell>
          <cell r="AP252" t="str">
            <v>NA</v>
          </cell>
          <cell r="AQ252">
            <v>0.6</v>
          </cell>
          <cell r="AR252" t="str">
            <v>NA</v>
          </cell>
          <cell r="AS252" t="str">
            <v>NA</v>
          </cell>
          <cell r="AT252" t="str">
            <v>NO</v>
          </cell>
          <cell r="AU252" t="str">
            <v>NA</v>
          </cell>
          <cell r="AV252" t="str">
            <v>NA</v>
          </cell>
          <cell r="AW252" t="str">
            <v>NA</v>
          </cell>
          <cell r="AX252" t="str">
            <v>NO</v>
          </cell>
          <cell r="AY252" t="str">
            <v>NA</v>
          </cell>
          <cell r="AZ252" t="str">
            <v>NA</v>
          </cell>
          <cell r="BA252" t="str">
            <v>NA</v>
          </cell>
          <cell r="BB252" t="str">
            <v>NO</v>
          </cell>
        </row>
        <row r="253">
          <cell r="A253">
            <v>7440622</v>
          </cell>
          <cell r="B253" t="str">
            <v>VANADIUM</v>
          </cell>
          <cell r="C253">
            <v>2.1</v>
          </cell>
          <cell r="D253" t="str">
            <v>GS</v>
          </cell>
          <cell r="E253">
            <v>5.8</v>
          </cell>
          <cell r="F253" t="str">
            <v>GS</v>
          </cell>
          <cell r="G253">
            <v>210</v>
          </cell>
          <cell r="H253" t="str">
            <v>GS</v>
          </cell>
          <cell r="I253">
            <v>580</v>
          </cell>
          <cell r="J253" t="str">
            <v>GS</v>
          </cell>
          <cell r="K253">
            <v>2100</v>
          </cell>
          <cell r="L253" t="str">
            <v>GS</v>
          </cell>
          <cell r="M253">
            <v>5800</v>
          </cell>
          <cell r="N253" t="str">
            <v>GS</v>
          </cell>
          <cell r="O253">
            <v>13</v>
          </cell>
          <cell r="P253" t="str">
            <v>GS</v>
          </cell>
          <cell r="Q253">
            <v>160</v>
          </cell>
          <cell r="R253" t="str">
            <v>GS</v>
          </cell>
          <cell r="S253">
            <v>190000</v>
          </cell>
          <cell r="T253" t="str">
            <v>C</v>
          </cell>
          <cell r="U253">
            <v>0.21</v>
          </cell>
          <cell r="V253">
            <v>210</v>
          </cell>
          <cell r="W253" t="str">
            <v>E</v>
          </cell>
          <cell r="X253">
            <v>0.58</v>
          </cell>
          <cell r="Y253">
            <v>580</v>
          </cell>
          <cell r="Z253" t="str">
            <v>E</v>
          </cell>
          <cell r="AA253">
            <v>21</v>
          </cell>
          <cell r="AB253">
            <v>21000</v>
          </cell>
          <cell r="AC253" t="str">
            <v>E</v>
          </cell>
          <cell r="AD253">
            <v>58</v>
          </cell>
          <cell r="AE253">
            <v>58000</v>
          </cell>
          <cell r="AF253" t="str">
            <v>E</v>
          </cell>
          <cell r="AG253">
            <v>210</v>
          </cell>
          <cell r="AH253">
            <v>190000</v>
          </cell>
          <cell r="AI253" t="str">
            <v>C</v>
          </cell>
          <cell r="AJ253">
            <v>580</v>
          </cell>
          <cell r="AK253">
            <v>190000</v>
          </cell>
          <cell r="AL253" t="str">
            <v>C</v>
          </cell>
          <cell r="AM253">
            <v>5</v>
          </cell>
          <cell r="AN253" t="str">
            <v>NA</v>
          </cell>
          <cell r="AO253">
            <v>5.71E-05</v>
          </cell>
          <cell r="AP253" t="str">
            <v>NA</v>
          </cell>
          <cell r="AQ253">
            <v>5.71E-05</v>
          </cell>
          <cell r="AR253" t="str">
            <v>NA</v>
          </cell>
          <cell r="AS253" t="str">
            <v>NA</v>
          </cell>
          <cell r="AT253" t="str">
            <v>NO</v>
          </cell>
          <cell r="AU253" t="str">
            <v>NA</v>
          </cell>
          <cell r="AV253" t="str">
            <v>NA</v>
          </cell>
          <cell r="AW253" t="str">
            <v>NA</v>
          </cell>
          <cell r="AX253" t="str">
            <v>NO</v>
          </cell>
          <cell r="AY253" t="str">
            <v>NA</v>
          </cell>
          <cell r="BA253">
            <v>1000</v>
          </cell>
          <cell r="BB253" t="str">
            <v>YES </v>
          </cell>
        </row>
        <row r="254">
          <cell r="A254">
            <v>7440666</v>
          </cell>
          <cell r="B254" t="str">
            <v>ZINC  </v>
          </cell>
          <cell r="C254">
            <v>2000</v>
          </cell>
          <cell r="D254" t="str">
            <v>H</v>
          </cell>
          <cell r="E254">
            <v>2000</v>
          </cell>
          <cell r="F254" t="str">
            <v>H</v>
          </cell>
          <cell r="G254">
            <v>200000</v>
          </cell>
          <cell r="H254" t="str">
            <v>H</v>
          </cell>
          <cell r="I254">
            <v>200000</v>
          </cell>
          <cell r="J254" t="str">
            <v>H</v>
          </cell>
          <cell r="K254">
            <v>2000000</v>
          </cell>
          <cell r="L254" t="str">
            <v>H</v>
          </cell>
          <cell r="M254">
            <v>2000000</v>
          </cell>
          <cell r="N254" t="str">
            <v>H</v>
          </cell>
          <cell r="O254">
            <v>66000</v>
          </cell>
          <cell r="P254" t="str">
            <v>GS</v>
          </cell>
          <cell r="Q254">
            <v>190000</v>
          </cell>
          <cell r="R254" t="str">
            <v>C</v>
          </cell>
          <cell r="S254">
            <v>190000</v>
          </cell>
          <cell r="T254" t="str">
            <v>C</v>
          </cell>
          <cell r="U254">
            <v>200</v>
          </cell>
          <cell r="V254">
            <v>12000</v>
          </cell>
          <cell r="W254" t="str">
            <v>E</v>
          </cell>
          <cell r="X254">
            <v>200</v>
          </cell>
          <cell r="Y254">
            <v>12000</v>
          </cell>
          <cell r="Z254" t="str">
            <v>E</v>
          </cell>
          <cell r="AA254">
            <v>20000</v>
          </cell>
          <cell r="AB254">
            <v>190000</v>
          </cell>
          <cell r="AC254" t="str">
            <v>C</v>
          </cell>
          <cell r="AD254">
            <v>20000</v>
          </cell>
          <cell r="AE254">
            <v>190000</v>
          </cell>
          <cell r="AF254" t="str">
            <v>C</v>
          </cell>
          <cell r="AG254">
            <v>190000</v>
          </cell>
          <cell r="AH254">
            <v>190000</v>
          </cell>
          <cell r="AI254" t="str">
            <v>C</v>
          </cell>
          <cell r="AJ254">
            <v>190000</v>
          </cell>
          <cell r="AK254">
            <v>190000</v>
          </cell>
          <cell r="AL254" t="str">
            <v>C</v>
          </cell>
          <cell r="AM254">
            <v>15</v>
          </cell>
          <cell r="AN254" t="str">
            <v>NA</v>
          </cell>
          <cell r="AO254">
            <v>0.3</v>
          </cell>
          <cell r="AQ254">
            <v>0.3</v>
          </cell>
          <cell r="AR254" t="str">
            <v>NA</v>
          </cell>
          <cell r="AS254" t="str">
            <v>NA</v>
          </cell>
          <cell r="AT254" t="str">
            <v>NO</v>
          </cell>
          <cell r="AU254" t="str">
            <v>NA</v>
          </cell>
          <cell r="AV254" t="str">
            <v>NA</v>
          </cell>
          <cell r="AW254" t="str">
            <v>NA</v>
          </cell>
          <cell r="AX254" t="str">
            <v>NO</v>
          </cell>
          <cell r="AY254" t="str">
            <v>NA</v>
          </cell>
          <cell r="AZ254" t="str">
            <v>NA</v>
          </cell>
          <cell r="BA254">
            <v>62</v>
          </cell>
          <cell r="BB254" t="str">
            <v>YES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30"/>
  <sheetViews>
    <sheetView tabSelected="1" zoomScalePageLayoutView="0" workbookViewId="0" topLeftCell="A1">
      <selection activeCell="A1" sqref="A1"/>
    </sheetView>
  </sheetViews>
  <sheetFormatPr defaultColWidth="9.140625" defaultRowHeight="12.75"/>
  <cols>
    <col min="1" max="1" width="134.140625" style="0" customWidth="1"/>
  </cols>
  <sheetData>
    <row r="1" spans="1:15" ht="18">
      <c r="A1" s="38" t="s">
        <v>1039</v>
      </c>
      <c r="B1" s="1"/>
      <c r="C1" s="1"/>
      <c r="D1" s="1"/>
      <c r="E1" s="1"/>
      <c r="F1" s="1"/>
      <c r="G1" s="1"/>
      <c r="H1" s="1"/>
      <c r="I1" s="1"/>
      <c r="J1" s="1"/>
      <c r="K1" s="1"/>
      <c r="L1" s="1"/>
      <c r="M1" s="1"/>
      <c r="N1" s="1"/>
      <c r="O1" s="1"/>
    </row>
    <row r="2" spans="1:15" ht="12.75">
      <c r="A2" s="1"/>
      <c r="B2" s="1"/>
      <c r="C2" s="1"/>
      <c r="D2" s="1"/>
      <c r="E2" s="1"/>
      <c r="F2" s="1"/>
      <c r="G2" s="1"/>
      <c r="H2" s="1"/>
      <c r="I2" s="1"/>
      <c r="J2" s="1"/>
      <c r="K2" s="1"/>
      <c r="L2" s="1"/>
      <c r="M2" s="1"/>
      <c r="N2" s="1"/>
      <c r="O2" s="1"/>
    </row>
    <row r="3" spans="1:15" ht="12.75">
      <c r="A3" s="1"/>
      <c r="B3" s="1"/>
      <c r="C3" s="1"/>
      <c r="D3" s="1"/>
      <c r="E3" s="1"/>
      <c r="F3" s="1"/>
      <c r="G3" s="1"/>
      <c r="H3" s="1"/>
      <c r="I3" s="1"/>
      <c r="J3" s="1"/>
      <c r="K3" s="1"/>
      <c r="L3" s="1"/>
      <c r="M3" s="1"/>
      <c r="N3" s="1"/>
      <c r="O3" s="1"/>
    </row>
    <row r="4" spans="1:15" ht="12.75">
      <c r="A4" s="1"/>
      <c r="B4" s="1"/>
      <c r="C4" s="1"/>
      <c r="D4" s="1"/>
      <c r="E4" s="1"/>
      <c r="F4" s="1"/>
      <c r="G4" s="1"/>
      <c r="H4" s="1"/>
      <c r="I4" s="1"/>
      <c r="J4" s="1"/>
      <c r="K4" s="1"/>
      <c r="L4" s="1"/>
      <c r="M4" s="1"/>
      <c r="N4" s="1"/>
      <c r="O4" s="1"/>
    </row>
    <row r="5" spans="1:15" ht="14.25">
      <c r="A5" s="36"/>
      <c r="B5" s="1"/>
      <c r="C5" s="1"/>
      <c r="D5" s="1"/>
      <c r="E5" s="1"/>
      <c r="F5" s="1"/>
      <c r="G5" s="1"/>
      <c r="H5" s="1"/>
      <c r="I5" s="1"/>
      <c r="J5" s="1"/>
      <c r="K5" s="1"/>
      <c r="L5" s="1"/>
      <c r="M5" s="1"/>
      <c r="N5" s="1"/>
      <c r="O5" s="1"/>
    </row>
    <row r="6" spans="1:15" ht="15">
      <c r="A6" s="2"/>
      <c r="B6" s="1"/>
      <c r="C6" s="1"/>
      <c r="D6" s="1"/>
      <c r="E6" s="1"/>
      <c r="F6" s="1"/>
      <c r="G6" s="1"/>
      <c r="H6" s="1"/>
      <c r="I6" s="1"/>
      <c r="J6" s="1"/>
      <c r="K6" s="1"/>
      <c r="L6" s="1"/>
      <c r="M6" s="1"/>
      <c r="N6" s="1"/>
      <c r="O6" s="1"/>
    </row>
    <row r="7" spans="1:15" ht="15">
      <c r="A7" s="2"/>
      <c r="B7" s="1"/>
      <c r="C7" s="1"/>
      <c r="D7" s="1"/>
      <c r="E7" s="1"/>
      <c r="F7" s="1"/>
      <c r="G7" s="1"/>
      <c r="H7" s="1"/>
      <c r="I7" s="1"/>
      <c r="J7" s="1"/>
      <c r="K7" s="1"/>
      <c r="L7" s="1"/>
      <c r="M7" s="1"/>
      <c r="N7" s="1"/>
      <c r="O7" s="1"/>
    </row>
    <row r="8" spans="1:15" ht="15">
      <c r="A8" s="2"/>
      <c r="B8" s="1"/>
      <c r="C8" s="1"/>
      <c r="D8" s="1"/>
      <c r="E8" s="1"/>
      <c r="F8" s="1"/>
      <c r="G8" s="1"/>
      <c r="H8" s="1"/>
      <c r="I8" s="1"/>
      <c r="J8" s="1"/>
      <c r="K8" s="1"/>
      <c r="L8" s="1"/>
      <c r="M8" s="1"/>
      <c r="N8" s="1"/>
      <c r="O8" s="1"/>
    </row>
    <row r="9" spans="1:15" ht="15">
      <c r="A9" s="2"/>
      <c r="B9" s="1"/>
      <c r="C9" s="1"/>
      <c r="D9" s="1"/>
      <c r="E9" s="1"/>
      <c r="F9" s="1"/>
      <c r="G9" s="1"/>
      <c r="H9" s="1"/>
      <c r="I9" s="1"/>
      <c r="J9" s="1"/>
      <c r="K9" s="1"/>
      <c r="L9" s="1"/>
      <c r="M9" s="1"/>
      <c r="N9" s="1"/>
      <c r="O9" s="1"/>
    </row>
    <row r="10" spans="1:15" ht="14.25">
      <c r="A10" s="36"/>
      <c r="B10" s="1"/>
      <c r="C10" s="1"/>
      <c r="D10" s="1"/>
      <c r="E10" s="1"/>
      <c r="F10" s="1"/>
      <c r="G10" s="1"/>
      <c r="H10" s="1"/>
      <c r="I10" s="1"/>
      <c r="J10" s="1"/>
      <c r="K10" s="1"/>
      <c r="L10" s="1"/>
      <c r="M10" s="1"/>
      <c r="N10" s="1"/>
      <c r="O10" s="1"/>
    </row>
    <row r="11" spans="1:15" ht="15">
      <c r="A11" s="2"/>
      <c r="B11" s="1"/>
      <c r="C11" s="1"/>
      <c r="D11" s="1"/>
      <c r="E11" s="1"/>
      <c r="F11" s="1"/>
      <c r="G11" s="1"/>
      <c r="H11" s="1"/>
      <c r="I11" s="1"/>
      <c r="J11" s="1"/>
      <c r="K11" s="1"/>
      <c r="L11" s="1"/>
      <c r="M11" s="1"/>
      <c r="N11" s="1"/>
      <c r="O11" s="1"/>
    </row>
    <row r="12" spans="1:15" ht="15">
      <c r="A12" s="2"/>
      <c r="B12" s="1"/>
      <c r="C12" s="1"/>
      <c r="D12" s="1"/>
      <c r="E12" s="1"/>
      <c r="F12" s="1"/>
      <c r="G12" s="1"/>
      <c r="H12" s="1"/>
      <c r="I12" s="1"/>
      <c r="J12" s="1"/>
      <c r="K12" s="1"/>
      <c r="L12" s="1"/>
      <c r="M12" s="1"/>
      <c r="N12" s="1"/>
      <c r="O12" s="1"/>
    </row>
    <row r="13" spans="1:15" ht="15">
      <c r="A13" s="2"/>
      <c r="B13" s="1"/>
      <c r="C13" s="1"/>
      <c r="D13" s="1"/>
      <c r="E13" s="1"/>
      <c r="F13" s="1"/>
      <c r="G13" s="1"/>
      <c r="H13" s="1"/>
      <c r="I13" s="1"/>
      <c r="J13" s="1"/>
      <c r="K13" s="1"/>
      <c r="L13" s="1"/>
      <c r="M13" s="1"/>
      <c r="N13" s="1"/>
      <c r="O13" s="1"/>
    </row>
    <row r="14" spans="1:15" ht="15">
      <c r="A14" s="2"/>
      <c r="B14" s="1"/>
      <c r="C14" s="1"/>
      <c r="D14" s="1"/>
      <c r="E14" s="1"/>
      <c r="F14" s="1"/>
      <c r="G14" s="1"/>
      <c r="H14" s="1"/>
      <c r="I14" s="1"/>
      <c r="J14" s="1"/>
      <c r="K14" s="1"/>
      <c r="L14" s="1"/>
      <c r="M14" s="1"/>
      <c r="N14" s="1"/>
      <c r="O14" s="1"/>
    </row>
    <row r="15" spans="1:15" ht="15">
      <c r="A15" s="2"/>
      <c r="B15" s="1"/>
      <c r="C15" s="1"/>
      <c r="D15" s="1"/>
      <c r="E15" s="1"/>
      <c r="F15" s="1"/>
      <c r="G15" s="1"/>
      <c r="H15" s="1"/>
      <c r="I15" s="1"/>
      <c r="J15" s="1"/>
      <c r="K15" s="1"/>
      <c r="L15" s="1"/>
      <c r="M15" s="1"/>
      <c r="N15" s="1"/>
      <c r="O15" s="1"/>
    </row>
    <row r="16" spans="1:15" ht="15">
      <c r="A16" s="2"/>
      <c r="B16" s="1"/>
      <c r="C16" s="1"/>
      <c r="D16" s="1"/>
      <c r="E16" s="1"/>
      <c r="F16" s="1"/>
      <c r="G16" s="1"/>
      <c r="H16" s="1"/>
      <c r="I16" s="1"/>
      <c r="J16" s="1"/>
      <c r="K16" s="1"/>
      <c r="L16" s="1"/>
      <c r="M16" s="1"/>
      <c r="N16" s="1"/>
      <c r="O16" s="1"/>
    </row>
    <row r="17" spans="1:15" ht="15">
      <c r="A17" s="2"/>
      <c r="B17" s="1"/>
      <c r="C17" s="1"/>
      <c r="D17" s="1"/>
      <c r="E17" s="1"/>
      <c r="F17" s="1"/>
      <c r="G17" s="1"/>
      <c r="H17" s="1"/>
      <c r="I17" s="1"/>
      <c r="J17" s="1"/>
      <c r="K17" s="1"/>
      <c r="L17" s="1"/>
      <c r="M17" s="1"/>
      <c r="N17" s="1"/>
      <c r="O17" s="1"/>
    </row>
    <row r="18" spans="1:15" ht="15">
      <c r="A18" s="2"/>
      <c r="B18" s="1"/>
      <c r="C18" s="1"/>
      <c r="D18" s="1"/>
      <c r="E18" s="1"/>
      <c r="F18" s="1"/>
      <c r="G18" s="1"/>
      <c r="H18" s="1"/>
      <c r="I18" s="1"/>
      <c r="J18" s="1"/>
      <c r="K18" s="1"/>
      <c r="L18" s="1"/>
      <c r="M18" s="1"/>
      <c r="N18" s="1"/>
      <c r="O18" s="1"/>
    </row>
    <row r="19" spans="1:15" ht="15">
      <c r="A19" s="2"/>
      <c r="B19" s="1"/>
      <c r="C19" s="1"/>
      <c r="D19" s="1"/>
      <c r="E19" s="1"/>
      <c r="F19" s="1"/>
      <c r="G19" s="1"/>
      <c r="H19" s="1"/>
      <c r="I19" s="1"/>
      <c r="J19" s="1"/>
      <c r="K19" s="1"/>
      <c r="L19" s="1"/>
      <c r="M19" s="1"/>
      <c r="N19" s="1"/>
      <c r="O19" s="1"/>
    </row>
    <row r="20" spans="1:15" ht="15">
      <c r="A20" s="2"/>
      <c r="B20" s="1"/>
      <c r="C20" s="1"/>
      <c r="D20" s="1"/>
      <c r="E20" s="1"/>
      <c r="F20" s="1"/>
      <c r="G20" s="1"/>
      <c r="H20" s="1"/>
      <c r="I20" s="1"/>
      <c r="J20" s="1"/>
      <c r="K20" s="1"/>
      <c r="L20" s="1"/>
      <c r="M20" s="1"/>
      <c r="N20" s="1"/>
      <c r="O20" s="1"/>
    </row>
    <row r="21" spans="1:15" ht="15">
      <c r="A21" s="2"/>
      <c r="B21" s="1"/>
      <c r="C21" s="1"/>
      <c r="D21" s="1"/>
      <c r="E21" s="1"/>
      <c r="F21" s="1"/>
      <c r="G21" s="1"/>
      <c r="H21" s="1"/>
      <c r="I21" s="1"/>
      <c r="J21" s="1"/>
      <c r="K21" s="1"/>
      <c r="L21" s="1"/>
      <c r="M21" s="1"/>
      <c r="N21" s="1"/>
      <c r="O21" s="1"/>
    </row>
    <row r="22" spans="1:15" ht="15">
      <c r="A22" s="2"/>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5">
      <c r="A24" s="37"/>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sheetData>
  <sheetProtection password="E980" sheet="1" objects="1" scenarios="1"/>
  <printOptions/>
  <pageMargins left="0.75" right="0.75" top="1" bottom="1" header="0.5" footer="0.5"/>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B1570"/>
  <sheetViews>
    <sheetView zoomScalePageLayoutView="0" workbookViewId="0" topLeftCell="A1">
      <selection activeCell="A1" sqref="A1"/>
    </sheetView>
  </sheetViews>
  <sheetFormatPr defaultColWidth="9.140625" defaultRowHeight="12.75"/>
  <cols>
    <col min="1" max="1" width="63.421875" style="0" customWidth="1"/>
    <col min="2" max="2" width="30.421875" style="0" customWidth="1"/>
    <col min="3" max="3" width="17.7109375" style="0" customWidth="1"/>
    <col min="4" max="4" width="5.7109375" style="0" customWidth="1"/>
    <col min="5" max="5" width="17.7109375" style="71" customWidth="1"/>
    <col min="6" max="6" width="5.7109375" style="0" customWidth="1"/>
    <col min="7" max="7" width="17.7109375" style="71" customWidth="1"/>
    <col min="8" max="8" width="5.7109375" style="0" customWidth="1"/>
    <col min="9" max="9" width="17.7109375" style="71" customWidth="1"/>
    <col min="10" max="10" width="5.7109375" style="0" customWidth="1"/>
    <col min="11" max="11" width="17.7109375" style="71" customWidth="1"/>
    <col min="12" max="12" width="5.7109375" style="0" customWidth="1"/>
    <col min="13" max="13" width="17.7109375" style="71" customWidth="1"/>
    <col min="14" max="14" width="5.7109375" style="0" customWidth="1"/>
    <col min="15" max="15" width="17.7109375" style="71" customWidth="1"/>
    <col min="16" max="16" width="5.7109375" style="0" customWidth="1"/>
    <col min="17" max="17" width="17.7109375" style="0" customWidth="1"/>
    <col min="18" max="18" width="5.7109375" style="0" customWidth="1"/>
    <col min="19" max="19" width="17.7109375" style="0" customWidth="1"/>
    <col min="20" max="20" width="5.7109375" style="0" customWidth="1"/>
    <col min="21" max="22" width="17.7109375" style="0" customWidth="1"/>
    <col min="23" max="23" width="5.7109375" style="0" customWidth="1"/>
    <col min="24" max="25" width="17.7109375" style="0" customWidth="1"/>
    <col min="26" max="26" width="5.7109375" style="0" customWidth="1"/>
    <col min="27" max="28" width="17.7109375" style="0" customWidth="1"/>
    <col min="29" max="29" width="5.7109375" style="0" customWidth="1"/>
    <col min="30" max="31" width="17.7109375" style="0" customWidth="1"/>
    <col min="32" max="32" width="5.7109375" style="0" customWidth="1"/>
    <col min="33" max="34" width="17.7109375" style="0" customWidth="1"/>
    <col min="35" max="35" width="5.7109375" style="0" customWidth="1"/>
    <col min="36" max="37" width="17.7109375" style="0" customWidth="1"/>
    <col min="38" max="38" width="5.7109375" style="0" customWidth="1"/>
    <col min="39" max="39" width="10.28125" style="0" customWidth="1"/>
    <col min="40" max="40" width="13.57421875" style="0" customWidth="1"/>
    <col min="42" max="42" width="12.00390625" style="0" customWidth="1"/>
    <col min="43" max="43" width="12.57421875" style="0" customWidth="1"/>
    <col min="44" max="44" width="11.00390625" style="0" customWidth="1"/>
    <col min="45" max="45" width="11.421875" style="0" customWidth="1"/>
    <col min="49" max="49" width="10.57421875" style="0" customWidth="1"/>
    <col min="50" max="50" width="11.00390625" style="0" customWidth="1"/>
    <col min="52" max="52" width="11.28125" style="0" customWidth="1"/>
    <col min="53" max="53" width="11.140625" style="0" customWidth="1"/>
    <col min="55" max="55" width="11.8515625" style="0" customWidth="1"/>
  </cols>
  <sheetData>
    <row r="1" spans="1:15" ht="14.25" thickBot="1" thickTop="1">
      <c r="A1" s="89" t="s">
        <v>109</v>
      </c>
      <c r="B1" s="90" t="s">
        <v>1036</v>
      </c>
      <c r="C1" s="119"/>
      <c r="D1" s="71"/>
      <c r="E1" s="128"/>
      <c r="F1" s="107" t="s">
        <v>1040</v>
      </c>
      <c r="G1" s="104"/>
      <c r="H1" s="104"/>
      <c r="I1" s="104"/>
      <c r="J1" s="104"/>
      <c r="K1" s="122" t="s">
        <v>1035</v>
      </c>
      <c r="L1" s="123"/>
      <c r="M1"/>
      <c r="O1"/>
    </row>
    <row r="2" spans="1:12" ht="13.5" thickBot="1">
      <c r="A2" s="91" t="s">
        <v>1052</v>
      </c>
      <c r="B2" s="118" t="str">
        <f>VLOOKUP(A1,A83:B545,2,FALSE)</f>
        <v>71-43-2</v>
      </c>
      <c r="C2" s="109"/>
      <c r="D2" s="71"/>
      <c r="E2" s="129">
        <f>IF(ISERROR(VLOOKUP(J1,$B$608:$C$1070,2,FALSE)),"",VLOOKUP(J1,$B$608:$C$1070,2,FALSE))</f>
      </c>
      <c r="F2" s="125">
        <f>IF(ISERROR(VLOOKUP(K1,$B$608:$C$1070,2,FALSE)),"",VLOOKUP(K1,$B$608:$C$1070,2,FALSE))</f>
      </c>
      <c r="G2" s="126"/>
      <c r="H2" s="126"/>
      <c r="I2" s="126"/>
      <c r="J2" s="126"/>
      <c r="K2" s="126"/>
      <c r="L2" s="127"/>
    </row>
    <row r="3" spans="1:15" ht="13.5" thickBot="1">
      <c r="A3" s="117"/>
      <c r="B3" s="112"/>
      <c r="C3" s="109"/>
      <c r="D3" s="71"/>
      <c r="E3" s="130"/>
      <c r="F3" s="111"/>
      <c r="G3" s="112"/>
      <c r="H3" s="113"/>
      <c r="I3" s="112"/>
      <c r="J3" s="113"/>
      <c r="K3" s="112"/>
      <c r="L3" s="108"/>
      <c r="M3"/>
      <c r="N3" s="71"/>
      <c r="O3"/>
    </row>
    <row r="4" spans="1:15" ht="16.5" thickBot="1">
      <c r="A4" s="181" t="s">
        <v>1111</v>
      </c>
      <c r="B4" s="182"/>
      <c r="C4" s="92" t="s">
        <v>1</v>
      </c>
      <c r="D4" s="71"/>
      <c r="E4" s="130"/>
      <c r="F4" s="111"/>
      <c r="G4" s="112"/>
      <c r="H4" s="113"/>
      <c r="I4" s="112"/>
      <c r="J4" s="113"/>
      <c r="K4" s="112"/>
      <c r="L4" s="108"/>
      <c r="M4"/>
      <c r="N4" s="71"/>
      <c r="O4"/>
    </row>
    <row r="5" spans="1:15" ht="4.5" customHeight="1" thickBot="1">
      <c r="A5" s="131"/>
      <c r="B5" s="132"/>
      <c r="C5" s="164"/>
      <c r="D5" s="71"/>
      <c r="E5" s="130"/>
      <c r="F5" s="111"/>
      <c r="G5" s="112"/>
      <c r="H5" s="113"/>
      <c r="I5" s="112"/>
      <c r="J5" s="113"/>
      <c r="K5" s="112"/>
      <c r="L5" s="108"/>
      <c r="M5"/>
      <c r="N5" s="71"/>
      <c r="O5"/>
    </row>
    <row r="6" spans="1:15" ht="15.75" thickBot="1">
      <c r="A6" s="163" t="s">
        <v>0</v>
      </c>
      <c r="B6" s="141"/>
      <c r="C6" s="142"/>
      <c r="D6" s="71"/>
      <c r="E6" s="130"/>
      <c r="F6" s="114"/>
      <c r="G6" s="115"/>
      <c r="H6" s="116"/>
      <c r="I6" s="115"/>
      <c r="J6" s="116"/>
      <c r="K6" s="115"/>
      <c r="L6" s="124"/>
      <c r="M6"/>
      <c r="N6" s="71"/>
      <c r="O6"/>
    </row>
    <row r="7" spans="1:15" ht="13.5" thickBot="1">
      <c r="A7" s="93" t="s">
        <v>1047</v>
      </c>
      <c r="B7" s="3">
        <f>VLOOKUP($B$2,$B$83:$BB$545,2,FALSE)</f>
        <v>5</v>
      </c>
      <c r="C7" s="94" t="str">
        <f>VLOOKUP($B$2,$B$83:$BB$545,3,FALSE)</f>
        <v>M</v>
      </c>
      <c r="D7" s="71"/>
      <c r="E7"/>
      <c r="F7" s="71"/>
      <c r="G7"/>
      <c r="H7" s="71"/>
      <c r="I7"/>
      <c r="J7" s="71"/>
      <c r="K7"/>
      <c r="L7" s="71"/>
      <c r="M7"/>
      <c r="N7" s="71"/>
      <c r="O7"/>
    </row>
    <row r="8" spans="1:15" ht="13.5" thickBot="1">
      <c r="A8" s="93" t="s">
        <v>1048</v>
      </c>
      <c r="B8" s="3">
        <f>VLOOKUP($B$2,$B$83:$BB$545,6,FALSE)</f>
        <v>500</v>
      </c>
      <c r="C8" s="94" t="str">
        <f>VLOOKUP($B$2,$B$83:$BB$545,7,FALSE)</f>
        <v>M</v>
      </c>
      <c r="D8" s="71"/>
      <c r="E8"/>
      <c r="F8" s="71"/>
      <c r="G8"/>
      <c r="H8" s="71"/>
      <c r="I8"/>
      <c r="J8" s="71"/>
      <c r="K8"/>
      <c r="L8" s="71"/>
      <c r="M8"/>
      <c r="N8" s="71"/>
      <c r="O8"/>
    </row>
    <row r="9" spans="1:15" ht="13.5" thickBot="1">
      <c r="A9" s="93" t="s">
        <v>1049</v>
      </c>
      <c r="B9" s="3">
        <f>VLOOKUP($B$2,$B$83:$BB$545,10,FALSE)</f>
        <v>500</v>
      </c>
      <c r="C9" s="94" t="str">
        <f>VLOOKUP($B$2,$B$83:$BB$545,11,FALSE)</f>
        <v>M</v>
      </c>
      <c r="D9" s="71"/>
      <c r="E9"/>
      <c r="F9" s="71"/>
      <c r="G9"/>
      <c r="H9" s="71"/>
      <c r="I9"/>
      <c r="J9" s="71"/>
      <c r="K9"/>
      <c r="L9" s="71"/>
      <c r="M9"/>
      <c r="N9" s="71"/>
      <c r="O9"/>
    </row>
    <row r="10" spans="1:15" ht="4.5" customHeight="1" thickBot="1">
      <c r="A10" s="131"/>
      <c r="B10" s="132"/>
      <c r="C10" s="164"/>
      <c r="D10" s="71"/>
      <c r="E10"/>
      <c r="F10" s="71"/>
      <c r="G10"/>
      <c r="H10" s="71"/>
      <c r="I10"/>
      <c r="J10" s="71"/>
      <c r="K10"/>
      <c r="L10" s="71"/>
      <c r="M10"/>
      <c r="N10" s="71"/>
      <c r="O10"/>
    </row>
    <row r="11" spans="1:15" ht="15.75" thickBot="1">
      <c r="A11" s="147" t="s">
        <v>2</v>
      </c>
      <c r="B11" s="143"/>
      <c r="C11" s="144"/>
      <c r="D11" s="71"/>
      <c r="E11"/>
      <c r="F11" s="71"/>
      <c r="G11"/>
      <c r="H11" s="71"/>
      <c r="I11"/>
      <c r="J11" s="71"/>
      <c r="K11"/>
      <c r="L11" s="71"/>
      <c r="M11"/>
      <c r="N11" s="71"/>
      <c r="O11"/>
    </row>
    <row r="12" spans="1:15" ht="13.5" thickBot="1">
      <c r="A12" s="93" t="s">
        <v>1050</v>
      </c>
      <c r="B12" s="3">
        <f>VLOOKUP($B$2,$B$83:$BB$545,4,FALSE)</f>
        <v>5</v>
      </c>
      <c r="C12" s="94" t="str">
        <f>VLOOKUP($B$2,$B$83:$BB$545,5,FALSE)</f>
        <v>M</v>
      </c>
      <c r="D12" s="71"/>
      <c r="E12"/>
      <c r="F12" s="71"/>
      <c r="G12"/>
      <c r="H12" s="71"/>
      <c r="I12"/>
      <c r="J12" s="71"/>
      <c r="K12"/>
      <c r="L12" s="71"/>
      <c r="M12"/>
      <c r="N12" s="71"/>
      <c r="O12"/>
    </row>
    <row r="13" spans="1:15" ht="13.5" thickBot="1">
      <c r="A13" s="93" t="s">
        <v>1048</v>
      </c>
      <c r="B13" s="3">
        <f>VLOOKUP($B$2,$B$83:$BB$545,8,FALSE)</f>
        <v>500</v>
      </c>
      <c r="C13" s="94" t="str">
        <f>VLOOKUP($B$2,$B$83:$BB$545,9,FALSE)</f>
        <v>M</v>
      </c>
      <c r="D13" s="71"/>
      <c r="E13"/>
      <c r="F13" s="71"/>
      <c r="G13"/>
      <c r="H13" s="71"/>
      <c r="I13"/>
      <c r="J13" s="71"/>
      <c r="K13"/>
      <c r="L13" s="71"/>
      <c r="M13"/>
      <c r="N13" s="71"/>
      <c r="O13"/>
    </row>
    <row r="14" spans="1:15" ht="13.5" thickBot="1">
      <c r="A14" s="93" t="s">
        <v>1049</v>
      </c>
      <c r="B14" s="3">
        <f>VLOOKUP($B$2,$B$83:$BB$545,12,FALSE)</f>
        <v>500</v>
      </c>
      <c r="C14" s="94" t="str">
        <f>VLOOKUP($B$2,$B$83:$BB$545,13,FALSE)</f>
        <v>M</v>
      </c>
      <c r="D14" s="71"/>
      <c r="E14"/>
      <c r="F14" s="71"/>
      <c r="G14"/>
      <c r="H14" s="71"/>
      <c r="I14"/>
      <c r="J14" s="71"/>
      <c r="K14"/>
      <c r="L14" s="71"/>
      <c r="M14"/>
      <c r="N14" s="71"/>
      <c r="O14"/>
    </row>
    <row r="15" spans="1:15" ht="4.5" customHeight="1" thickBot="1">
      <c r="A15" s="131"/>
      <c r="B15" s="132"/>
      <c r="C15" s="164"/>
      <c r="D15" s="71"/>
      <c r="E15"/>
      <c r="F15" s="71"/>
      <c r="G15"/>
      <c r="H15" s="71"/>
      <c r="I15"/>
      <c r="J15" s="71"/>
      <c r="K15"/>
      <c r="L15" s="71"/>
      <c r="M15"/>
      <c r="N15" s="71"/>
      <c r="O15"/>
    </row>
    <row r="16" spans="1:15" ht="15.75" thickBot="1">
      <c r="A16" s="148" t="s">
        <v>1051</v>
      </c>
      <c r="B16" s="3" t="str">
        <f>VLOOKUP($B$2,$B$83:$BB$545,39,FALSE)</f>
        <v>NA</v>
      </c>
      <c r="C16" s="145"/>
      <c r="D16" s="71"/>
      <c r="E16"/>
      <c r="F16" s="71"/>
      <c r="G16"/>
      <c r="H16" s="71"/>
      <c r="I16"/>
      <c r="J16" s="71"/>
      <c r="K16"/>
      <c r="L16" s="71"/>
      <c r="M16"/>
      <c r="N16" s="71"/>
      <c r="O16"/>
    </row>
    <row r="17" spans="1:15" ht="4.5" customHeight="1" thickBot="1">
      <c r="A17" s="131"/>
      <c r="B17" s="132"/>
      <c r="C17" s="164"/>
      <c r="D17" s="71"/>
      <c r="E17"/>
      <c r="F17" s="71"/>
      <c r="G17"/>
      <c r="H17" s="71"/>
      <c r="I17"/>
      <c r="J17" s="71"/>
      <c r="K17"/>
      <c r="L17" s="71"/>
      <c r="M17"/>
      <c r="N17" s="71"/>
      <c r="O17"/>
    </row>
    <row r="18" spans="1:15" ht="13.5" thickBot="1">
      <c r="A18" s="165" t="s">
        <v>3</v>
      </c>
      <c r="B18" s="166"/>
      <c r="C18" s="167"/>
      <c r="D18" s="71"/>
      <c r="E18"/>
      <c r="F18" s="71"/>
      <c r="G18"/>
      <c r="H18" s="71"/>
      <c r="I18"/>
      <c r="J18" s="71"/>
      <c r="K18"/>
      <c r="L18" s="71"/>
      <c r="M18"/>
      <c r="N18" s="71"/>
      <c r="O18"/>
    </row>
    <row r="19" spans="1:15" ht="12.75">
      <c r="A19" s="134" t="s">
        <v>4</v>
      </c>
      <c r="B19" s="173" t="s">
        <v>1024</v>
      </c>
      <c r="C19" s="170"/>
      <c r="D19" s="71"/>
      <c r="E19"/>
      <c r="F19" s="71"/>
      <c r="G19"/>
      <c r="H19" s="71"/>
      <c r="I19"/>
      <c r="J19" s="71"/>
      <c r="K19"/>
      <c r="L19" s="71"/>
      <c r="M19"/>
      <c r="N19" s="71"/>
      <c r="O19"/>
    </row>
    <row r="20" spans="1:15" ht="12.75">
      <c r="A20" s="135" t="s">
        <v>5</v>
      </c>
      <c r="B20" s="174" t="s">
        <v>1025</v>
      </c>
      <c r="C20" s="172"/>
      <c r="D20" s="71"/>
      <c r="E20"/>
      <c r="F20" s="71"/>
      <c r="G20"/>
      <c r="H20" s="71"/>
      <c r="I20"/>
      <c r="J20" s="71"/>
      <c r="K20"/>
      <c r="L20" s="71"/>
      <c r="M20"/>
      <c r="N20" s="71"/>
      <c r="O20"/>
    </row>
    <row r="21" spans="1:15" ht="13.5" thickBot="1">
      <c r="A21" s="136" t="s">
        <v>6</v>
      </c>
      <c r="B21" s="175" t="s">
        <v>7</v>
      </c>
      <c r="C21" s="176"/>
      <c r="D21" s="71"/>
      <c r="E21"/>
      <c r="F21" s="71"/>
      <c r="G21"/>
      <c r="H21" s="71"/>
      <c r="I21"/>
      <c r="J21" s="71"/>
      <c r="K21"/>
      <c r="L21" s="71"/>
      <c r="M21"/>
      <c r="N21" s="71"/>
      <c r="O21"/>
    </row>
    <row r="22" spans="1:15" ht="13.5" thickBot="1">
      <c r="A22" s="117"/>
      <c r="B22" s="112"/>
      <c r="C22" s="109"/>
      <c r="D22" s="71"/>
      <c r="E22"/>
      <c r="F22" s="71"/>
      <c r="G22"/>
      <c r="H22" s="71"/>
      <c r="I22"/>
      <c r="J22" s="71"/>
      <c r="K22"/>
      <c r="L22" s="71"/>
      <c r="M22"/>
      <c r="N22" s="71"/>
      <c r="O22"/>
    </row>
    <row r="23" spans="1:15" ht="16.5" thickBot="1">
      <c r="A23" s="183" t="s">
        <v>1041</v>
      </c>
      <c r="B23" s="182"/>
      <c r="C23" s="95" t="s">
        <v>1</v>
      </c>
      <c r="D23" s="71"/>
      <c r="E23"/>
      <c r="F23" s="71"/>
      <c r="G23"/>
      <c r="H23" s="71"/>
      <c r="I23"/>
      <c r="J23" s="71"/>
      <c r="K23"/>
      <c r="L23" s="71"/>
      <c r="M23"/>
      <c r="N23" s="71"/>
      <c r="O23"/>
    </row>
    <row r="24" spans="1:15" ht="4.5" customHeight="1" thickBot="1">
      <c r="A24" s="98"/>
      <c r="B24" s="5"/>
      <c r="C24" s="146"/>
      <c r="D24" s="71"/>
      <c r="E24"/>
      <c r="F24" s="71"/>
      <c r="G24"/>
      <c r="H24" s="71"/>
      <c r="I24"/>
      <c r="J24" s="71"/>
      <c r="K24"/>
      <c r="L24" s="71"/>
      <c r="M24"/>
      <c r="N24" s="71"/>
      <c r="O24"/>
    </row>
    <row r="25" spans="1:15" ht="15.75" thickBot="1">
      <c r="A25" s="149" t="s">
        <v>0</v>
      </c>
      <c r="B25" s="157"/>
      <c r="C25" s="158"/>
      <c r="D25" s="71"/>
      <c r="E25"/>
      <c r="F25" s="71"/>
      <c r="G25"/>
      <c r="H25" s="71"/>
      <c r="I25"/>
      <c r="J25" s="71"/>
      <c r="K25"/>
      <c r="L25" s="71"/>
      <c r="M25"/>
      <c r="N25" s="71"/>
      <c r="O25"/>
    </row>
    <row r="26" spans="1:15" ht="13.5" thickBot="1">
      <c r="A26" s="140" t="s">
        <v>1053</v>
      </c>
      <c r="B26" s="4">
        <f>VLOOKUP($B$2,$B$83:$BB$545,14,FALSE)</f>
        <v>57</v>
      </c>
      <c r="C26" s="97" t="str">
        <f>VLOOKUP($B$2,$B$83:$BB$545,15,FALSE)</f>
        <v>N</v>
      </c>
      <c r="D26" s="71"/>
      <c r="E26"/>
      <c r="F26" s="71"/>
      <c r="G26"/>
      <c r="H26" s="71"/>
      <c r="I26"/>
      <c r="J26" s="71"/>
      <c r="K26"/>
      <c r="L26" s="71"/>
      <c r="M26"/>
      <c r="N26" s="71"/>
      <c r="O26"/>
    </row>
    <row r="27" spans="1:15" ht="13.5" thickBot="1">
      <c r="A27" s="151" t="s">
        <v>1045</v>
      </c>
      <c r="B27" s="159"/>
      <c r="C27" s="156"/>
      <c r="D27" s="71"/>
      <c r="E27"/>
      <c r="F27" s="71"/>
      <c r="G27"/>
      <c r="H27" s="71"/>
      <c r="I27"/>
      <c r="J27" s="71"/>
      <c r="K27"/>
      <c r="L27" s="71"/>
      <c r="M27"/>
      <c r="N27" s="71"/>
      <c r="O27"/>
    </row>
    <row r="28" spans="1:15" ht="13.5" thickBot="1">
      <c r="A28" s="152" t="s">
        <v>1043</v>
      </c>
      <c r="B28" s="157"/>
      <c r="C28" s="160"/>
      <c r="D28" s="71"/>
      <c r="E28"/>
      <c r="F28" s="71"/>
      <c r="G28"/>
      <c r="H28" s="71"/>
      <c r="I28"/>
      <c r="J28" s="71"/>
      <c r="K28"/>
      <c r="L28" s="71"/>
      <c r="M28"/>
      <c r="N28" s="71"/>
      <c r="O28"/>
    </row>
    <row r="29" spans="1:15" ht="13.5" thickBot="1">
      <c r="A29" s="153" t="s">
        <v>1054</v>
      </c>
      <c r="B29" s="4">
        <f>VLOOKUP($B$2,$B$83:$BB$545,20,FALSE)</f>
        <v>0.5</v>
      </c>
      <c r="C29" s="158"/>
      <c r="D29" s="71"/>
      <c r="E29"/>
      <c r="F29" s="71"/>
      <c r="G29"/>
      <c r="H29" s="71"/>
      <c r="I29"/>
      <c r="J29" s="71"/>
      <c r="K29"/>
      <c r="L29" s="71"/>
      <c r="M29"/>
      <c r="N29" s="71"/>
      <c r="O29"/>
    </row>
    <row r="30" spans="1:15" ht="13.5" thickBot="1">
      <c r="A30" s="153" t="s">
        <v>1055</v>
      </c>
      <c r="B30" s="4">
        <f>VLOOKUP($B$2,$B$83:$BB$545,21,FALSE)</f>
        <v>0.13</v>
      </c>
      <c r="C30" s="97" t="str">
        <f>IF(VLOOKUP($B$2,$B$83:$BB$545,22,FALSE)=0,"NA",VLOOKUP($B$2,$B$83:$BB$545,22,FALSE))</f>
        <v>E</v>
      </c>
      <c r="D30" s="71"/>
      <c r="E30"/>
      <c r="F30" s="71"/>
      <c r="G30"/>
      <c r="H30" s="71"/>
      <c r="I30"/>
      <c r="J30" s="71"/>
      <c r="K30"/>
      <c r="L30" s="71"/>
      <c r="M30"/>
      <c r="N30" s="71"/>
      <c r="O30"/>
    </row>
    <row r="31" spans="1:15" ht="13.5" thickBot="1">
      <c r="A31" s="154" t="s">
        <v>1044</v>
      </c>
      <c r="B31" s="161"/>
      <c r="C31" s="156"/>
      <c r="D31" s="71"/>
      <c r="E31"/>
      <c r="F31" s="71"/>
      <c r="G31"/>
      <c r="H31" s="71"/>
      <c r="I31"/>
      <c r="J31" s="71"/>
      <c r="K31"/>
      <c r="L31" s="71"/>
      <c r="M31"/>
      <c r="N31" s="71"/>
      <c r="O31"/>
    </row>
    <row r="32" spans="1:15" ht="13.5" thickBot="1">
      <c r="A32" s="153" t="s">
        <v>1054</v>
      </c>
      <c r="B32" s="4">
        <f>VLOOKUP($B$2,$B$83:$BB$545,26,FALSE)</f>
        <v>50</v>
      </c>
      <c r="C32" s="158"/>
      <c r="D32" s="71"/>
      <c r="E32"/>
      <c r="F32" s="71"/>
      <c r="G32"/>
      <c r="H32" s="71"/>
      <c r="I32"/>
      <c r="J32" s="71"/>
      <c r="K32"/>
      <c r="L32" s="71"/>
      <c r="M32"/>
      <c r="N32" s="71"/>
      <c r="O32"/>
    </row>
    <row r="33" spans="1:15" ht="13.5" thickBot="1">
      <c r="A33" s="153" t="s">
        <v>1055</v>
      </c>
      <c r="B33" s="4">
        <f>VLOOKUP($B$2,$B$83:$BB$545,27,FALSE)</f>
        <v>13</v>
      </c>
      <c r="C33" s="97" t="str">
        <f>VLOOKUP($B$2,$B$83:$BB$545,28,FALSE)</f>
        <v>E</v>
      </c>
      <c r="D33" s="71"/>
      <c r="E33"/>
      <c r="F33" s="71"/>
      <c r="G33"/>
      <c r="H33" s="71"/>
      <c r="I33"/>
      <c r="J33" s="71"/>
      <c r="K33"/>
      <c r="L33" s="71"/>
      <c r="M33"/>
      <c r="N33" s="71"/>
      <c r="O33"/>
    </row>
    <row r="34" spans="1:15" ht="13.5" thickBot="1">
      <c r="A34" s="154" t="s">
        <v>1042</v>
      </c>
      <c r="B34" s="161"/>
      <c r="C34" s="156"/>
      <c r="D34" s="71"/>
      <c r="E34"/>
      <c r="F34" s="71"/>
      <c r="G34"/>
      <c r="H34" s="71"/>
      <c r="I34"/>
      <c r="J34" s="71"/>
      <c r="K34"/>
      <c r="L34" s="71"/>
      <c r="M34"/>
      <c r="N34" s="71"/>
      <c r="O34"/>
    </row>
    <row r="35" spans="1:15" ht="13.5" thickBot="1">
      <c r="A35" s="153" t="s">
        <v>1054</v>
      </c>
      <c r="B35" s="4">
        <f>VLOOKUP($B$2,$B$83:$BB$545,32,FALSE)</f>
        <v>50</v>
      </c>
      <c r="C35" s="158"/>
      <c r="D35" s="71"/>
      <c r="E35"/>
      <c r="F35" s="71"/>
      <c r="G35"/>
      <c r="H35" s="71"/>
      <c r="I35"/>
      <c r="J35" s="71"/>
      <c r="K35"/>
      <c r="L35" s="71"/>
      <c r="M35"/>
      <c r="N35" s="71"/>
      <c r="O35"/>
    </row>
    <row r="36" spans="1:15" ht="13.5" thickBot="1">
      <c r="A36" s="155" t="s">
        <v>1055</v>
      </c>
      <c r="B36" s="4">
        <f>VLOOKUP($B$2,$B$83:$BB$545,33,FALSE)</f>
        <v>13</v>
      </c>
      <c r="C36" s="97" t="str">
        <f>VLOOKUP($B$2,$B$83:$BB$545,34,FALSE)</f>
        <v>E</v>
      </c>
      <c r="D36" s="71"/>
      <c r="E36"/>
      <c r="F36" s="71"/>
      <c r="G36"/>
      <c r="H36" s="71"/>
      <c r="I36"/>
      <c r="J36" s="71"/>
      <c r="K36"/>
      <c r="L36" s="71"/>
      <c r="M36"/>
      <c r="N36" s="71"/>
      <c r="O36"/>
    </row>
    <row r="37" spans="1:15" ht="4.5" customHeight="1" thickBot="1">
      <c r="A37" s="98"/>
      <c r="B37" s="5"/>
      <c r="C37" s="146"/>
      <c r="D37" s="71"/>
      <c r="E37"/>
      <c r="F37" s="71"/>
      <c r="G37"/>
      <c r="H37" s="71"/>
      <c r="I37"/>
      <c r="J37" s="71"/>
      <c r="K37"/>
      <c r="L37" s="71"/>
      <c r="M37"/>
      <c r="N37" s="71"/>
      <c r="O37"/>
    </row>
    <row r="38" spans="1:15" ht="15.75" thickBot="1">
      <c r="A38" s="150" t="s">
        <v>2</v>
      </c>
      <c r="B38" s="162"/>
      <c r="C38" s="160"/>
      <c r="D38" s="71"/>
      <c r="E38"/>
      <c r="F38" s="71"/>
      <c r="G38"/>
      <c r="H38" s="71"/>
      <c r="I38"/>
      <c r="J38" s="71"/>
      <c r="K38"/>
      <c r="L38" s="71"/>
      <c r="M38"/>
      <c r="N38" s="71"/>
      <c r="O38"/>
    </row>
    <row r="39" spans="1:15" ht="13.5" thickBot="1">
      <c r="A39" s="151" t="s">
        <v>1046</v>
      </c>
      <c r="B39" s="157"/>
      <c r="C39" s="158"/>
      <c r="D39" s="71"/>
      <c r="E39"/>
      <c r="F39" s="71"/>
      <c r="G39"/>
      <c r="H39" s="71"/>
      <c r="I39"/>
      <c r="J39" s="71"/>
      <c r="K39"/>
      <c r="L39" s="71"/>
      <c r="M39"/>
      <c r="N39" s="71"/>
      <c r="O39"/>
    </row>
    <row r="40" spans="1:15" ht="13.5" thickBot="1">
      <c r="A40" s="96" t="s">
        <v>1056</v>
      </c>
      <c r="B40" s="4">
        <f>VLOOKUP($B$2,$B$83:$BB$545,16,FALSE)</f>
        <v>290</v>
      </c>
      <c r="C40" s="97" t="str">
        <f>VLOOKUP($B$2,$B$83:$BB$545,17,FALSE)</f>
        <v>N</v>
      </c>
      <c r="D40" s="71"/>
      <c r="E40"/>
      <c r="F40" s="71"/>
      <c r="G40"/>
      <c r="H40" s="71"/>
      <c r="I40"/>
      <c r="J40" s="71"/>
      <c r="K40"/>
      <c r="L40" s="71"/>
      <c r="M40"/>
      <c r="N40" s="71"/>
      <c r="O40"/>
    </row>
    <row r="41" spans="1:15" ht="13.5" thickBot="1">
      <c r="A41" s="96" t="s">
        <v>1057</v>
      </c>
      <c r="B41" s="4">
        <f>VLOOKUP($B$2,$B$83:$BB$545,18,FALSE)</f>
        <v>330</v>
      </c>
      <c r="C41" s="97" t="str">
        <f>VLOOKUP($B$2,$B$83:$BB$545,19,FALSE)</f>
        <v>N</v>
      </c>
      <c r="D41" s="71"/>
      <c r="E41"/>
      <c r="F41" s="71"/>
      <c r="G41"/>
      <c r="H41" s="71"/>
      <c r="I41"/>
      <c r="J41" s="71"/>
      <c r="K41"/>
      <c r="L41" s="71"/>
      <c r="M41"/>
      <c r="N41" s="71"/>
      <c r="O41"/>
    </row>
    <row r="42" spans="1:15" ht="13.5" thickBot="1">
      <c r="A42" s="151" t="s">
        <v>1045</v>
      </c>
      <c r="B42" s="159"/>
      <c r="C42" s="156"/>
      <c r="D42" s="71"/>
      <c r="E42"/>
      <c r="F42" s="71"/>
      <c r="G42"/>
      <c r="H42" s="71"/>
      <c r="I42"/>
      <c r="J42" s="71"/>
      <c r="K42"/>
      <c r="L42" s="71"/>
      <c r="M42"/>
      <c r="N42" s="71"/>
      <c r="O42"/>
    </row>
    <row r="43" spans="1:15" ht="13.5" thickBot="1">
      <c r="A43" s="152" t="s">
        <v>1043</v>
      </c>
      <c r="B43" s="157"/>
      <c r="C43" s="160"/>
      <c r="D43" s="71"/>
      <c r="E43"/>
      <c r="F43" s="71"/>
      <c r="G43"/>
      <c r="H43" s="71"/>
      <c r="I43"/>
      <c r="J43" s="71"/>
      <c r="K43"/>
      <c r="L43" s="71"/>
      <c r="M43"/>
      <c r="N43" s="71"/>
      <c r="O43"/>
    </row>
    <row r="44" spans="1:15" ht="13.5" thickBot="1">
      <c r="A44" s="153" t="s">
        <v>1054</v>
      </c>
      <c r="B44" s="4">
        <f>VLOOKUP($B$2,$B$83:$BB$545,23,FALSE)</f>
        <v>0.5</v>
      </c>
      <c r="C44" s="158"/>
      <c r="D44" s="71"/>
      <c r="E44"/>
      <c r="F44" s="71"/>
      <c r="G44"/>
      <c r="H44" s="71"/>
      <c r="I44"/>
      <c r="J44" s="71"/>
      <c r="K44"/>
      <c r="L44" s="71"/>
      <c r="M44"/>
      <c r="N44" s="71"/>
      <c r="O44"/>
    </row>
    <row r="45" spans="1:15" ht="13.5" thickBot="1">
      <c r="A45" s="153" t="s">
        <v>1055</v>
      </c>
      <c r="B45" s="4">
        <f>VLOOKUP($B$2,$B$83:$BB$545,24,FALSE)</f>
        <v>0.13</v>
      </c>
      <c r="C45" s="97" t="str">
        <f>VLOOKUP($B$2,$B$83:$BB$545,25,FALSE)</f>
        <v>E</v>
      </c>
      <c r="D45" s="71"/>
      <c r="E45"/>
      <c r="F45" s="71"/>
      <c r="G45"/>
      <c r="H45" s="71"/>
      <c r="I45"/>
      <c r="J45" s="71"/>
      <c r="K45"/>
      <c r="L45" s="71"/>
      <c r="M45"/>
      <c r="N45" s="71"/>
      <c r="O45"/>
    </row>
    <row r="46" spans="1:15" ht="13.5" thickBot="1">
      <c r="A46" s="154" t="s">
        <v>1044</v>
      </c>
      <c r="B46" s="161"/>
      <c r="C46" s="156"/>
      <c r="D46" s="71"/>
      <c r="E46"/>
      <c r="F46" s="71"/>
      <c r="G46"/>
      <c r="H46" s="71"/>
      <c r="I46"/>
      <c r="J46" s="71"/>
      <c r="K46"/>
      <c r="L46" s="71"/>
      <c r="M46"/>
      <c r="N46" s="71"/>
      <c r="O46"/>
    </row>
    <row r="47" spans="1:15" ht="13.5" thickBot="1">
      <c r="A47" s="153" t="s">
        <v>1054</v>
      </c>
      <c r="B47" s="4">
        <f>VLOOKUP($B$2,$B$83:$BB$545,29,FALSE)</f>
        <v>50</v>
      </c>
      <c r="C47" s="158"/>
      <c r="D47" s="71"/>
      <c r="E47"/>
      <c r="F47" s="71"/>
      <c r="G47"/>
      <c r="H47" s="71"/>
      <c r="I47"/>
      <c r="J47" s="71"/>
      <c r="K47"/>
      <c r="L47" s="71"/>
      <c r="M47"/>
      <c r="N47" s="71"/>
      <c r="O47"/>
    </row>
    <row r="48" spans="1:15" ht="13.5" thickBot="1">
      <c r="A48" s="153" t="s">
        <v>1055</v>
      </c>
      <c r="B48" s="4">
        <f>VLOOKUP($B$2,$B$83:$BB$545,30,FALSE)</f>
        <v>13</v>
      </c>
      <c r="C48" s="97" t="str">
        <f>VLOOKUP($B$2,$B$83:$BB$545,31,FALSE)</f>
        <v>E</v>
      </c>
      <c r="D48" s="71"/>
      <c r="E48"/>
      <c r="F48" s="71"/>
      <c r="G48"/>
      <c r="H48" s="71"/>
      <c r="I48"/>
      <c r="J48" s="71"/>
      <c r="K48"/>
      <c r="L48" s="71"/>
      <c r="M48"/>
      <c r="N48" s="71"/>
      <c r="O48"/>
    </row>
    <row r="49" spans="1:15" ht="13.5" thickBot="1">
      <c r="A49" s="154" t="s">
        <v>1042</v>
      </c>
      <c r="B49" s="161"/>
      <c r="C49" s="156"/>
      <c r="D49" s="71"/>
      <c r="E49"/>
      <c r="F49" s="71"/>
      <c r="G49"/>
      <c r="H49" s="71"/>
      <c r="I49"/>
      <c r="J49" s="71"/>
      <c r="K49"/>
      <c r="L49" s="71"/>
      <c r="M49"/>
      <c r="N49" s="71"/>
      <c r="O49"/>
    </row>
    <row r="50" spans="1:15" ht="13.5" thickBot="1">
      <c r="A50" s="153" t="s">
        <v>1054</v>
      </c>
      <c r="B50" s="4">
        <f>VLOOKUP($B$2,$B$83:$BB$545,35,FALSE)</f>
        <v>50</v>
      </c>
      <c r="C50" s="158"/>
      <c r="D50" s="71"/>
      <c r="E50"/>
      <c r="F50" s="71"/>
      <c r="G50"/>
      <c r="H50" s="71"/>
      <c r="I50"/>
      <c r="J50" s="71"/>
      <c r="K50"/>
      <c r="L50" s="71"/>
      <c r="M50"/>
      <c r="N50" s="71"/>
      <c r="O50"/>
    </row>
    <row r="51" spans="1:15" ht="13.5" thickBot="1">
      <c r="A51" s="153" t="s">
        <v>1055</v>
      </c>
      <c r="B51" s="4">
        <f>VLOOKUP($B$2,$B$83:$BB$545,36,FALSE)</f>
        <v>13</v>
      </c>
      <c r="C51" s="97" t="str">
        <f>VLOOKUP($B$2,$B$83:$BB$545,37,FALSE)</f>
        <v>E</v>
      </c>
      <c r="D51" s="71"/>
      <c r="E51"/>
      <c r="F51" s="71"/>
      <c r="G51"/>
      <c r="H51" s="71"/>
      <c r="I51"/>
      <c r="J51" s="71"/>
      <c r="K51"/>
      <c r="L51" s="71"/>
      <c r="M51"/>
      <c r="N51" s="71"/>
      <c r="O51"/>
    </row>
    <row r="52" spans="1:15" ht="4.5" customHeight="1" thickBot="1">
      <c r="A52" s="98"/>
      <c r="B52" s="5"/>
      <c r="C52" s="146"/>
      <c r="D52" s="71"/>
      <c r="E52"/>
      <c r="F52" s="71"/>
      <c r="G52"/>
      <c r="H52" s="71"/>
      <c r="I52"/>
      <c r="J52" s="71"/>
      <c r="K52"/>
      <c r="L52" s="71"/>
      <c r="M52"/>
      <c r="N52" s="71"/>
      <c r="O52"/>
    </row>
    <row r="53" spans="1:15" ht="15.75" thickBot="1">
      <c r="A53" s="149" t="s">
        <v>1058</v>
      </c>
      <c r="B53" s="4" t="str">
        <f>VLOOKUP($B$2,$B$83:$BB$545,38,FALSE)</f>
        <v>NA</v>
      </c>
      <c r="C53" s="160"/>
      <c r="D53" s="71"/>
      <c r="E53"/>
      <c r="F53" s="71"/>
      <c r="G53"/>
      <c r="H53" s="71"/>
      <c r="I53"/>
      <c r="J53" s="71"/>
      <c r="K53"/>
      <c r="L53" s="71"/>
      <c r="M53"/>
      <c r="N53" s="71"/>
      <c r="O53"/>
    </row>
    <row r="54" spans="1:15" ht="4.5" customHeight="1" thickBot="1">
      <c r="A54" s="133"/>
      <c r="B54" s="5"/>
      <c r="C54" s="146"/>
      <c r="D54" s="71"/>
      <c r="E54"/>
      <c r="F54" s="71"/>
      <c r="G54"/>
      <c r="H54" s="71"/>
      <c r="I54"/>
      <c r="J54" s="71"/>
      <c r="K54"/>
      <c r="L54" s="71"/>
      <c r="M54"/>
      <c r="N54" s="71"/>
      <c r="O54"/>
    </row>
    <row r="55" spans="1:15" ht="13.5" thickBot="1">
      <c r="A55" s="168" t="s">
        <v>3</v>
      </c>
      <c r="B55" s="166"/>
      <c r="C55" s="167"/>
      <c r="D55" s="71"/>
      <c r="E55"/>
      <c r="F55" s="71"/>
      <c r="G55"/>
      <c r="H55" s="71"/>
      <c r="I55"/>
      <c r="J55" s="71"/>
      <c r="K55"/>
      <c r="L55" s="71"/>
      <c r="M55"/>
      <c r="N55" s="71"/>
      <c r="O55"/>
    </row>
    <row r="56" spans="1:15" ht="12.75">
      <c r="A56" s="137" t="s">
        <v>1024</v>
      </c>
      <c r="B56" s="169" t="s">
        <v>8</v>
      </c>
      <c r="C56" s="170"/>
      <c r="D56" s="71"/>
      <c r="E56"/>
      <c r="F56" s="71"/>
      <c r="G56"/>
      <c r="H56" s="71"/>
      <c r="I56"/>
      <c r="J56" s="71"/>
      <c r="K56"/>
      <c r="L56" s="71"/>
      <c r="M56"/>
      <c r="N56" s="71"/>
      <c r="O56"/>
    </row>
    <row r="57" spans="1:15" ht="12.75">
      <c r="A57" s="138" t="s">
        <v>1025</v>
      </c>
      <c r="B57" s="171" t="s">
        <v>7</v>
      </c>
      <c r="C57" s="172"/>
      <c r="D57" s="71"/>
      <c r="E57"/>
      <c r="F57" s="71"/>
      <c r="G57"/>
      <c r="H57" s="71"/>
      <c r="I57"/>
      <c r="J57" s="71"/>
      <c r="K57"/>
      <c r="L57" s="71"/>
      <c r="M57"/>
      <c r="N57" s="71"/>
      <c r="O57"/>
    </row>
    <row r="58" spans="1:15" ht="12.75">
      <c r="A58" s="138" t="s">
        <v>1028</v>
      </c>
      <c r="B58" s="171" t="s">
        <v>1026</v>
      </c>
      <c r="C58" s="172"/>
      <c r="D58" s="71"/>
      <c r="E58"/>
      <c r="F58" s="71"/>
      <c r="G58"/>
      <c r="H58" s="71"/>
      <c r="I58"/>
      <c r="J58" s="71"/>
      <c r="K58"/>
      <c r="L58" s="71"/>
      <c r="M58"/>
      <c r="N58" s="71"/>
      <c r="O58"/>
    </row>
    <row r="59" spans="1:15" ht="13.5" thickBot="1">
      <c r="A59" s="139"/>
      <c r="B59" s="180" t="s">
        <v>1027</v>
      </c>
      <c r="C59" s="176"/>
      <c r="D59" s="71"/>
      <c r="E59"/>
      <c r="F59" s="71"/>
      <c r="G59"/>
      <c r="H59" s="71"/>
      <c r="I59"/>
      <c r="J59" s="71"/>
      <c r="K59"/>
      <c r="L59" s="71"/>
      <c r="M59"/>
      <c r="N59" s="71"/>
      <c r="O59"/>
    </row>
    <row r="60" spans="1:15" ht="13.5" thickBot="1">
      <c r="A60" s="117"/>
      <c r="B60" s="112"/>
      <c r="C60" s="109"/>
      <c r="D60" s="71"/>
      <c r="E60"/>
      <c r="F60" s="71"/>
      <c r="G60"/>
      <c r="H60" s="71"/>
      <c r="I60"/>
      <c r="J60" s="71"/>
      <c r="K60"/>
      <c r="L60" s="71"/>
      <c r="M60"/>
      <c r="N60" s="71"/>
      <c r="O60"/>
    </row>
    <row r="61" spans="1:15" ht="16.5" thickBot="1">
      <c r="A61" s="184" t="s">
        <v>9</v>
      </c>
      <c r="B61" s="182"/>
      <c r="C61" s="109"/>
      <c r="D61" s="71"/>
      <c r="E61"/>
      <c r="F61" s="71"/>
      <c r="G61"/>
      <c r="H61" s="71"/>
      <c r="I61"/>
      <c r="J61" s="71"/>
      <c r="K61"/>
      <c r="L61" s="71"/>
      <c r="M61"/>
      <c r="N61" s="71"/>
      <c r="O61"/>
    </row>
    <row r="62" spans="1:15" ht="15" customHeight="1" thickBot="1">
      <c r="A62" s="99" t="s">
        <v>10</v>
      </c>
      <c r="B62" s="6">
        <f>VLOOKUP($B$2,$B$83:$BB$545,40,FALSE)</f>
        <v>0.004</v>
      </c>
      <c r="C62" s="109"/>
      <c r="D62" s="71"/>
      <c r="E62"/>
      <c r="F62" s="71"/>
      <c r="G62"/>
      <c r="H62" s="71"/>
      <c r="I62"/>
      <c r="J62" s="71"/>
      <c r="K62"/>
      <c r="L62" s="71"/>
      <c r="M62"/>
      <c r="N62" s="71"/>
      <c r="O62"/>
    </row>
    <row r="63" spans="1:15" ht="15" customHeight="1" thickBot="1">
      <c r="A63" s="99" t="s">
        <v>11</v>
      </c>
      <c r="B63" s="7">
        <f>VLOOKUP($B$2,$B$83:$BB$545,41,FALSE)</f>
        <v>0.055</v>
      </c>
      <c r="C63" s="109"/>
      <c r="D63" s="71"/>
      <c r="E63"/>
      <c r="F63" s="71"/>
      <c r="G63"/>
      <c r="H63" s="71"/>
      <c r="I63"/>
      <c r="J63" s="71"/>
      <c r="K63"/>
      <c r="L63" s="71"/>
      <c r="M63"/>
      <c r="N63" s="71"/>
      <c r="O63"/>
    </row>
    <row r="64" spans="1:15" ht="15" customHeight="1" thickBot="1">
      <c r="A64" s="99" t="s">
        <v>1022</v>
      </c>
      <c r="B64" s="7" t="str">
        <f>VLOOKUP($B$2,$B$83:$BB$545,42,FALSE)</f>
        <v>0.03</v>
      </c>
      <c r="C64" s="109"/>
      <c r="D64" s="71"/>
      <c r="E64"/>
      <c r="F64" s="71"/>
      <c r="G64"/>
      <c r="H64" s="71"/>
      <c r="I64"/>
      <c r="J64" s="71"/>
      <c r="K64"/>
      <c r="L64" s="71"/>
      <c r="M64"/>
      <c r="N64" s="71"/>
      <c r="O64"/>
    </row>
    <row r="65" spans="1:15" ht="15" customHeight="1" thickBot="1">
      <c r="A65" s="99" t="s">
        <v>1031</v>
      </c>
      <c r="B65" s="7">
        <f>VLOOKUP($B$2,$B$83:$BB$545,43,FALSE)</f>
        <v>7.8E-06</v>
      </c>
      <c r="C65" s="109"/>
      <c r="D65" s="71"/>
      <c r="E65"/>
      <c r="F65" s="71"/>
      <c r="G65"/>
      <c r="H65" s="71"/>
      <c r="I65"/>
      <c r="J65" s="71"/>
      <c r="K65"/>
      <c r="L65" s="71"/>
      <c r="M65"/>
      <c r="N65" s="71"/>
      <c r="O65"/>
    </row>
    <row r="66" spans="1:15" ht="15" customHeight="1" thickBot="1">
      <c r="A66" s="99" t="s">
        <v>12</v>
      </c>
      <c r="B66" s="7">
        <f>VLOOKUP($B$2,$B$83:$BB$545,44,FALSE)</f>
        <v>58</v>
      </c>
      <c r="C66" s="109"/>
      <c r="D66" s="71"/>
      <c r="E66"/>
      <c r="F66" s="71"/>
      <c r="G66"/>
      <c r="H66" s="71"/>
      <c r="I66"/>
      <c r="J66" s="71"/>
      <c r="K66"/>
      <c r="L66" s="71"/>
      <c r="M66"/>
      <c r="N66" s="71"/>
      <c r="O66"/>
    </row>
    <row r="67" spans="1:15" ht="15" customHeight="1" thickBot="1">
      <c r="A67" s="99" t="s">
        <v>13</v>
      </c>
      <c r="B67" s="7" t="str">
        <f>VLOOKUP($B$2,$B$83:$BB$545,45,FALSE)</f>
        <v>YES</v>
      </c>
      <c r="C67" s="109"/>
      <c r="D67" s="71"/>
      <c r="E67"/>
      <c r="F67" s="71"/>
      <c r="G67"/>
      <c r="H67" s="71"/>
      <c r="I67"/>
      <c r="J67" s="71"/>
      <c r="K67"/>
      <c r="L67" s="71"/>
      <c r="M67"/>
      <c r="N67" s="71"/>
      <c r="O67"/>
    </row>
    <row r="68" spans="1:15" ht="15" customHeight="1" thickBot="1">
      <c r="A68" s="99" t="s">
        <v>14</v>
      </c>
      <c r="B68" s="7">
        <f>VLOOKUP($B$2,$B$83:$BB$545,46,FALSE)</f>
        <v>1780.5</v>
      </c>
      <c r="C68" s="109"/>
      <c r="D68" s="71"/>
      <c r="E68"/>
      <c r="F68" s="71"/>
      <c r="G68"/>
      <c r="H68" s="71"/>
      <c r="I68"/>
      <c r="J68" s="71"/>
      <c r="K68"/>
      <c r="L68" s="71"/>
      <c r="M68"/>
      <c r="N68" s="71"/>
      <c r="O68"/>
    </row>
    <row r="69" spans="1:15" ht="15" customHeight="1" thickBot="1">
      <c r="A69" s="99" t="s">
        <v>15</v>
      </c>
      <c r="B69" s="7">
        <f>VLOOKUP($B$2,$B$83:$BB$545,47,FALSE)</f>
        <v>13100</v>
      </c>
      <c r="C69" s="109"/>
      <c r="D69" s="71"/>
      <c r="E69"/>
      <c r="F69" s="71"/>
      <c r="G69"/>
      <c r="H69" s="71"/>
      <c r="I69"/>
      <c r="J69" s="71"/>
      <c r="K69"/>
      <c r="L69" s="71"/>
      <c r="M69"/>
      <c r="N69" s="71"/>
      <c r="O69"/>
    </row>
    <row r="70" spans="1:15" ht="15" customHeight="1" thickBot="1">
      <c r="A70" s="99" t="s">
        <v>16</v>
      </c>
      <c r="B70" s="7">
        <f>VLOOKUP($B$2,$B$83:$BB$545,48,FALSE)</f>
        <v>15000</v>
      </c>
      <c r="C70" s="109"/>
      <c r="D70" s="71"/>
      <c r="E70"/>
      <c r="F70" s="71"/>
      <c r="G70"/>
      <c r="H70" s="71"/>
      <c r="I70"/>
      <c r="J70" s="71"/>
      <c r="K70"/>
      <c r="L70" s="71"/>
      <c r="M70"/>
      <c r="N70" s="71"/>
      <c r="O70"/>
    </row>
    <row r="71" spans="1:15" ht="15" customHeight="1" thickBot="1">
      <c r="A71" s="99" t="s">
        <v>17</v>
      </c>
      <c r="B71" s="7" t="str">
        <f>VLOOKUP($B$2,$B$83:$BB$545,49,FALSE)</f>
        <v>YES</v>
      </c>
      <c r="C71" s="109"/>
      <c r="D71" s="71"/>
      <c r="E71"/>
      <c r="F71" s="71"/>
      <c r="G71"/>
      <c r="H71" s="71"/>
      <c r="I71"/>
      <c r="J71" s="71"/>
      <c r="K71"/>
      <c r="L71" s="71"/>
      <c r="M71"/>
      <c r="N71" s="71"/>
      <c r="O71"/>
    </row>
    <row r="72" spans="1:15" ht="15" customHeight="1" thickBot="1">
      <c r="A72" s="99" t="s">
        <v>18</v>
      </c>
      <c r="B72" s="7">
        <f>VLOOKUP($B$2,$B$83:$BB$545,50,FALSE)</f>
        <v>80.9</v>
      </c>
      <c r="C72" s="109"/>
      <c r="D72" s="71"/>
      <c r="E72"/>
      <c r="F72" s="71"/>
      <c r="G72"/>
      <c r="H72" s="71"/>
      <c r="I72"/>
      <c r="J72" s="71"/>
      <c r="K72"/>
      <c r="L72" s="71"/>
      <c r="M72"/>
      <c r="N72" s="71"/>
      <c r="O72"/>
    </row>
    <row r="73" spans="1:15" ht="15" customHeight="1" thickBot="1">
      <c r="A73" s="99" t="s">
        <v>1038</v>
      </c>
      <c r="B73" s="7">
        <f>VLOOKUP($B$2,$B$83:$BB$545,51,FALSE)</f>
        <v>0.35</v>
      </c>
      <c r="C73" s="109"/>
      <c r="D73" s="71"/>
      <c r="E73"/>
      <c r="F73" s="71"/>
      <c r="G73"/>
      <c r="H73" s="71"/>
      <c r="I73"/>
      <c r="J73" s="71"/>
      <c r="K73"/>
      <c r="L73" s="71"/>
      <c r="M73"/>
      <c r="N73" s="71"/>
      <c r="O73"/>
    </row>
    <row r="74" spans="1:15" ht="15" customHeight="1" thickBot="1">
      <c r="A74" s="100" t="s">
        <v>19</v>
      </c>
      <c r="B74" s="7" t="str">
        <f>VLOOKUP($B$2,$B$83:$BB$545,52,FALSE)</f>
        <v>Kd = Koc x foc</v>
      </c>
      <c r="C74" s="109"/>
      <c r="D74" s="71"/>
      <c r="E74"/>
      <c r="F74" s="71"/>
      <c r="G74"/>
      <c r="H74" s="71"/>
      <c r="I74"/>
      <c r="J74" s="71"/>
      <c r="K74"/>
      <c r="L74" s="71"/>
      <c r="M74"/>
      <c r="N74" s="71"/>
      <c r="O74"/>
    </row>
    <row r="75" spans="1:15" ht="15" customHeight="1" thickBot="1">
      <c r="A75" s="99" t="s">
        <v>20</v>
      </c>
      <c r="B75" s="7" t="str">
        <f>VLOOKUP($B$2,$B$83:$BB$545,53,FALSE)</f>
        <v>YES</v>
      </c>
      <c r="C75" s="109"/>
      <c r="D75" s="71"/>
      <c r="E75"/>
      <c r="F75" s="71"/>
      <c r="G75"/>
      <c r="H75" s="71"/>
      <c r="I75"/>
      <c r="J75" s="71"/>
      <c r="K75"/>
      <c r="L75" s="71"/>
      <c r="M75"/>
      <c r="N75" s="71"/>
      <c r="O75"/>
    </row>
    <row r="76" spans="1:15" ht="15" customHeight="1" thickBot="1">
      <c r="A76" s="101" t="s">
        <v>1021</v>
      </c>
      <c r="B76" s="102" t="s">
        <v>1020</v>
      </c>
      <c r="C76" s="110"/>
      <c r="D76" s="71"/>
      <c r="E76"/>
      <c r="F76" s="71"/>
      <c r="G76"/>
      <c r="H76" s="71"/>
      <c r="I76"/>
      <c r="J76" s="71"/>
      <c r="K76"/>
      <c r="L76" s="71"/>
      <c r="M76"/>
      <c r="N76" s="71"/>
      <c r="O76"/>
    </row>
    <row r="77" spans="3:15" ht="13.5" thickTop="1">
      <c r="C77" s="71"/>
      <c r="D77" s="71"/>
      <c r="E77"/>
      <c r="F77" s="71"/>
      <c r="G77"/>
      <c r="H77" s="71"/>
      <c r="I77"/>
      <c r="J77" s="71"/>
      <c r="K77"/>
      <c r="L77" s="71"/>
      <c r="M77"/>
      <c r="N77" s="71"/>
      <c r="O77"/>
    </row>
    <row r="78" spans="4:15" ht="12.75">
      <c r="D78" s="71"/>
      <c r="E78"/>
      <c r="F78" s="71"/>
      <c r="G78"/>
      <c r="H78" s="71"/>
      <c r="I78"/>
      <c r="J78" s="71"/>
      <c r="K78"/>
      <c r="L78" s="71"/>
      <c r="M78"/>
      <c r="N78" s="71"/>
      <c r="O78"/>
    </row>
    <row r="79" spans="4:15" ht="13.5" customHeight="1" thickBot="1">
      <c r="D79" s="71"/>
      <c r="E79"/>
      <c r="F79" s="71"/>
      <c r="G79"/>
      <c r="H79" s="71"/>
      <c r="I79"/>
      <c r="J79" s="71"/>
      <c r="K79"/>
      <c r="L79" s="71"/>
      <c r="M79"/>
      <c r="N79" s="71"/>
      <c r="O79"/>
    </row>
    <row r="80" spans="1:54" ht="13.5" customHeight="1">
      <c r="A80" s="8"/>
      <c r="B80" s="9"/>
      <c r="C80" s="10" t="s">
        <v>21</v>
      </c>
      <c r="D80" s="72"/>
      <c r="E80" s="10" t="s">
        <v>22</v>
      </c>
      <c r="F80" s="72"/>
      <c r="G80" s="10" t="s">
        <v>23</v>
      </c>
      <c r="H80" s="72"/>
      <c r="I80" s="10" t="s">
        <v>24</v>
      </c>
      <c r="J80" s="72"/>
      <c r="K80" s="10" t="s">
        <v>25</v>
      </c>
      <c r="L80" s="72"/>
      <c r="M80" s="10" t="s">
        <v>25</v>
      </c>
      <c r="N80" s="72"/>
      <c r="O80" s="12" t="s">
        <v>26</v>
      </c>
      <c r="P80" s="11"/>
      <c r="Q80" s="12" t="s">
        <v>27</v>
      </c>
      <c r="R80" s="11"/>
      <c r="S80" s="12" t="s">
        <v>28</v>
      </c>
      <c r="T80" s="11"/>
      <c r="U80" s="12" t="s">
        <v>29</v>
      </c>
      <c r="V80" s="13"/>
      <c r="W80" s="14"/>
      <c r="X80" s="12" t="s">
        <v>29</v>
      </c>
      <c r="Y80" s="13"/>
      <c r="Z80" s="14"/>
      <c r="AA80" s="12" t="s">
        <v>29</v>
      </c>
      <c r="AB80" s="13"/>
      <c r="AC80" s="14"/>
      <c r="AD80" s="12" t="s">
        <v>29</v>
      </c>
      <c r="AE80" s="13"/>
      <c r="AF80" s="14"/>
      <c r="AG80" s="12" t="s">
        <v>30</v>
      </c>
      <c r="AH80" s="13"/>
      <c r="AI80" s="14"/>
      <c r="AJ80" s="12" t="s">
        <v>30</v>
      </c>
      <c r="AK80" s="13"/>
      <c r="AL80" s="14"/>
      <c r="AM80" s="15" t="s">
        <v>31</v>
      </c>
      <c r="AN80" s="16"/>
      <c r="AO80" s="177" t="s">
        <v>1010</v>
      </c>
      <c r="AP80" s="177" t="s">
        <v>1012</v>
      </c>
      <c r="AQ80" s="177" t="s">
        <v>1013</v>
      </c>
      <c r="AR80" s="177" t="s">
        <v>1014</v>
      </c>
      <c r="AS80" s="177" t="s">
        <v>69</v>
      </c>
      <c r="AT80" s="177" t="s">
        <v>13</v>
      </c>
      <c r="AU80" s="177" t="s">
        <v>1011</v>
      </c>
      <c r="AV80" s="177" t="s">
        <v>1015</v>
      </c>
      <c r="AW80" s="177" t="s">
        <v>1016</v>
      </c>
      <c r="AX80" s="177" t="s">
        <v>1017</v>
      </c>
      <c r="AY80" s="177" t="s">
        <v>1019</v>
      </c>
      <c r="AZ80" s="177" t="s">
        <v>1018</v>
      </c>
      <c r="BA80" s="177" t="s">
        <v>76</v>
      </c>
      <c r="BB80" s="177" t="s">
        <v>77</v>
      </c>
    </row>
    <row r="81" spans="1:54" ht="13.5" customHeight="1" thickBot="1">
      <c r="A81" s="17"/>
      <c r="B81" s="18"/>
      <c r="C81" s="19" t="s">
        <v>33</v>
      </c>
      <c r="D81" s="73"/>
      <c r="E81" s="19" t="s">
        <v>34</v>
      </c>
      <c r="F81" s="73"/>
      <c r="G81" s="21" t="s">
        <v>35</v>
      </c>
      <c r="H81" s="73"/>
      <c r="I81" s="19" t="s">
        <v>36</v>
      </c>
      <c r="J81" s="73"/>
      <c r="K81" s="22"/>
      <c r="L81" s="73"/>
      <c r="M81" s="22"/>
      <c r="N81" s="73"/>
      <c r="O81" s="23" t="s">
        <v>37</v>
      </c>
      <c r="P81" s="20"/>
      <c r="Q81" s="23" t="s">
        <v>38</v>
      </c>
      <c r="R81" s="20"/>
      <c r="S81" s="23" t="s">
        <v>38</v>
      </c>
      <c r="T81" s="20"/>
      <c r="U81" s="23" t="s">
        <v>39</v>
      </c>
      <c r="V81" s="24"/>
      <c r="W81" s="25"/>
      <c r="X81" s="23" t="s">
        <v>40</v>
      </c>
      <c r="Y81" s="24"/>
      <c r="Z81" s="25"/>
      <c r="AA81" s="23" t="s">
        <v>41</v>
      </c>
      <c r="AB81" s="24"/>
      <c r="AC81" s="25"/>
      <c r="AD81" s="23" t="s">
        <v>42</v>
      </c>
      <c r="AE81" s="24"/>
      <c r="AF81" s="25"/>
      <c r="AG81" s="23" t="s">
        <v>43</v>
      </c>
      <c r="AH81" s="26"/>
      <c r="AI81" s="20"/>
      <c r="AJ81" s="23" t="s">
        <v>44</v>
      </c>
      <c r="AK81" s="26"/>
      <c r="AL81" s="34"/>
      <c r="AM81" s="35" t="s">
        <v>45</v>
      </c>
      <c r="AN81" s="27" t="s">
        <v>46</v>
      </c>
      <c r="AO81" s="178"/>
      <c r="AP81" s="178" t="s">
        <v>47</v>
      </c>
      <c r="AQ81" s="178" t="s">
        <v>48</v>
      </c>
      <c r="AR81" s="178" t="s">
        <v>49</v>
      </c>
      <c r="AS81" s="178"/>
      <c r="AT81" s="178"/>
      <c r="AU81" s="178" t="s">
        <v>50</v>
      </c>
      <c r="AV81" s="178" t="s">
        <v>51</v>
      </c>
      <c r="AW81" s="178" t="s">
        <v>51</v>
      </c>
      <c r="AX81" s="178" t="s">
        <v>52</v>
      </c>
      <c r="AY81" s="178" t="s">
        <v>53</v>
      </c>
      <c r="AZ81" s="178" t="s">
        <v>54</v>
      </c>
      <c r="BA81" s="178"/>
      <c r="BB81" s="178"/>
    </row>
    <row r="82" spans="1:54" ht="15" customHeight="1" thickBot="1">
      <c r="A82" s="28" t="s">
        <v>55</v>
      </c>
      <c r="B82" s="17" t="s">
        <v>32</v>
      </c>
      <c r="C82" s="29" t="s">
        <v>56</v>
      </c>
      <c r="D82" s="74"/>
      <c r="E82" s="29" t="s">
        <v>57</v>
      </c>
      <c r="F82" s="74"/>
      <c r="G82" s="21" t="s">
        <v>58</v>
      </c>
      <c r="H82" s="73"/>
      <c r="I82" s="19" t="s">
        <v>59</v>
      </c>
      <c r="J82" s="73"/>
      <c r="K82" s="19" t="s">
        <v>56</v>
      </c>
      <c r="L82" s="73"/>
      <c r="M82" s="19" t="s">
        <v>60</v>
      </c>
      <c r="N82" s="73"/>
      <c r="O82" s="23" t="s">
        <v>61</v>
      </c>
      <c r="P82" s="20"/>
      <c r="Q82" s="23" t="s">
        <v>62</v>
      </c>
      <c r="R82" s="20"/>
      <c r="S82" s="23" t="s">
        <v>62</v>
      </c>
      <c r="T82" s="20"/>
      <c r="U82" s="30" t="s">
        <v>63</v>
      </c>
      <c r="V82" s="31" t="s">
        <v>1009</v>
      </c>
      <c r="W82" s="32"/>
      <c r="X82" s="30" t="s">
        <v>63</v>
      </c>
      <c r="Y82" s="31" t="s">
        <v>1009</v>
      </c>
      <c r="Z82" s="32"/>
      <c r="AA82" s="30" t="s">
        <v>63</v>
      </c>
      <c r="AB82" s="31" t="s">
        <v>1009</v>
      </c>
      <c r="AC82" s="32"/>
      <c r="AD82" s="30" t="s">
        <v>63</v>
      </c>
      <c r="AE82" s="31" t="s">
        <v>1009</v>
      </c>
      <c r="AF82" s="32"/>
      <c r="AG82" s="30" t="s">
        <v>63</v>
      </c>
      <c r="AH82" s="31" t="s">
        <v>1009</v>
      </c>
      <c r="AI82" s="32"/>
      <c r="AJ82" s="30" t="s">
        <v>63</v>
      </c>
      <c r="AK82" s="31" t="s">
        <v>1009</v>
      </c>
      <c r="AL82" s="32"/>
      <c r="AM82" s="33" t="s">
        <v>64</v>
      </c>
      <c r="AN82" s="27" t="s">
        <v>65</v>
      </c>
      <c r="AO82" s="179"/>
      <c r="AP82" s="179" t="s">
        <v>67</v>
      </c>
      <c r="AQ82" s="179" t="s">
        <v>66</v>
      </c>
      <c r="AR82" s="179" t="s">
        <v>68</v>
      </c>
      <c r="AS82" s="179" t="s">
        <v>69</v>
      </c>
      <c r="AT82" s="179" t="s">
        <v>70</v>
      </c>
      <c r="AU82" s="179" t="s">
        <v>71</v>
      </c>
      <c r="AV82" s="179" t="s">
        <v>72</v>
      </c>
      <c r="AW82" s="179" t="s">
        <v>72</v>
      </c>
      <c r="AX82" s="179" t="s">
        <v>73</v>
      </c>
      <c r="AY82" s="179" t="s">
        <v>74</v>
      </c>
      <c r="AZ82" s="179" t="s">
        <v>75</v>
      </c>
      <c r="BA82" s="179" t="s">
        <v>76</v>
      </c>
      <c r="BB82" s="179" t="s">
        <v>77</v>
      </c>
    </row>
    <row r="83" spans="1:54" ht="12.75">
      <c r="A83" s="39" t="s">
        <v>78</v>
      </c>
      <c r="B83" s="40" t="s">
        <v>491</v>
      </c>
      <c r="C83" s="41">
        <v>2200</v>
      </c>
      <c r="D83" s="75" t="s">
        <v>492</v>
      </c>
      <c r="E83" s="41">
        <v>3800</v>
      </c>
      <c r="F83" s="75" t="s">
        <v>79</v>
      </c>
      <c r="G83" s="41">
        <v>3800</v>
      </c>
      <c r="H83" s="75" t="s">
        <v>79</v>
      </c>
      <c r="I83" s="41">
        <v>3800</v>
      </c>
      <c r="J83" s="75" t="s">
        <v>79</v>
      </c>
      <c r="K83" s="41">
        <v>3800</v>
      </c>
      <c r="L83" s="80" t="s">
        <v>79</v>
      </c>
      <c r="M83" s="41">
        <v>3800</v>
      </c>
      <c r="N83" s="80" t="s">
        <v>79</v>
      </c>
      <c r="O83" s="67">
        <v>13000</v>
      </c>
      <c r="P83" s="67" t="s">
        <v>492</v>
      </c>
      <c r="Q83" s="67">
        <v>170000</v>
      </c>
      <c r="R83" s="67" t="s">
        <v>492</v>
      </c>
      <c r="S83" s="67">
        <v>190000</v>
      </c>
      <c r="T83" s="67" t="s">
        <v>80</v>
      </c>
      <c r="U83" s="42">
        <v>220</v>
      </c>
      <c r="V83" s="42">
        <v>2700</v>
      </c>
      <c r="W83" s="42" t="s">
        <v>81</v>
      </c>
      <c r="X83" s="42">
        <v>380</v>
      </c>
      <c r="Y83" s="42">
        <v>4700</v>
      </c>
      <c r="Z83" s="42" t="s">
        <v>81</v>
      </c>
      <c r="AA83" s="42">
        <v>380</v>
      </c>
      <c r="AB83" s="42">
        <v>4700</v>
      </c>
      <c r="AC83" s="42" t="s">
        <v>81</v>
      </c>
      <c r="AD83" s="42">
        <v>380</v>
      </c>
      <c r="AE83" s="42">
        <v>4700</v>
      </c>
      <c r="AF83" s="42" t="s">
        <v>81</v>
      </c>
      <c r="AG83" s="42">
        <v>380</v>
      </c>
      <c r="AH83" s="42">
        <v>4700</v>
      </c>
      <c r="AI83" s="42" t="s">
        <v>81</v>
      </c>
      <c r="AJ83" s="42">
        <v>380</v>
      </c>
      <c r="AK83" s="42">
        <v>4700</v>
      </c>
      <c r="AL83" s="42" t="s">
        <v>81</v>
      </c>
      <c r="AM83" s="42">
        <v>15</v>
      </c>
      <c r="AN83" s="67" t="s">
        <v>82</v>
      </c>
      <c r="AO83" s="67">
        <v>0.06</v>
      </c>
      <c r="AP83" s="67" t="s">
        <v>1059</v>
      </c>
      <c r="AQ83" s="67" t="s">
        <v>1059</v>
      </c>
      <c r="AR83" s="67" t="s">
        <v>1059</v>
      </c>
      <c r="AS83" s="67">
        <v>4900</v>
      </c>
      <c r="AT83" s="67" t="s">
        <v>1060</v>
      </c>
      <c r="AU83" s="67">
        <v>3.8</v>
      </c>
      <c r="AV83" s="67" t="s">
        <v>1059</v>
      </c>
      <c r="AW83" s="67" t="s">
        <v>1059</v>
      </c>
      <c r="AX83" s="67" t="s">
        <v>1060</v>
      </c>
      <c r="AY83" s="67">
        <v>279</v>
      </c>
      <c r="AZ83" s="67">
        <v>1.24</v>
      </c>
      <c r="BA83" s="39" t="s">
        <v>1029</v>
      </c>
      <c r="BB83" s="105" t="s">
        <v>1061</v>
      </c>
    </row>
    <row r="84" spans="1:54" ht="12.75">
      <c r="A84" s="42" t="s">
        <v>83</v>
      </c>
      <c r="B84" s="40" t="s">
        <v>493</v>
      </c>
      <c r="C84" s="41">
        <v>2200</v>
      </c>
      <c r="D84" s="76" t="s">
        <v>492</v>
      </c>
      <c r="E84" s="41">
        <v>6100</v>
      </c>
      <c r="F84" s="76" t="s">
        <v>492</v>
      </c>
      <c r="G84" s="41">
        <v>16000</v>
      </c>
      <c r="H84" s="76" t="s">
        <v>79</v>
      </c>
      <c r="I84" s="41">
        <v>16000</v>
      </c>
      <c r="J84" s="76" t="s">
        <v>79</v>
      </c>
      <c r="K84" s="41">
        <v>16000</v>
      </c>
      <c r="L84" s="76" t="s">
        <v>79</v>
      </c>
      <c r="M84" s="41">
        <v>16000</v>
      </c>
      <c r="N84" s="80" t="s">
        <v>79</v>
      </c>
      <c r="O84" s="67">
        <v>13000</v>
      </c>
      <c r="P84" s="67" t="s">
        <v>492</v>
      </c>
      <c r="Q84" s="67">
        <v>170000</v>
      </c>
      <c r="R84" s="67" t="s">
        <v>492</v>
      </c>
      <c r="S84" s="67">
        <v>190000</v>
      </c>
      <c r="T84" s="67" t="s">
        <v>80</v>
      </c>
      <c r="U84" s="42">
        <v>220</v>
      </c>
      <c r="V84" s="42">
        <v>2500</v>
      </c>
      <c r="W84" s="42" t="s">
        <v>81</v>
      </c>
      <c r="X84" s="42">
        <v>610</v>
      </c>
      <c r="Y84" s="42">
        <v>6900</v>
      </c>
      <c r="Z84" s="42" t="s">
        <v>81</v>
      </c>
      <c r="AA84" s="42">
        <v>1600</v>
      </c>
      <c r="AB84" s="42">
        <v>18000</v>
      </c>
      <c r="AC84" s="42" t="s">
        <v>81</v>
      </c>
      <c r="AD84" s="42">
        <v>1600</v>
      </c>
      <c r="AE84" s="42">
        <v>18000</v>
      </c>
      <c r="AF84" s="42" t="s">
        <v>81</v>
      </c>
      <c r="AG84" s="42">
        <v>1600</v>
      </c>
      <c r="AH84" s="42">
        <v>18000</v>
      </c>
      <c r="AI84" s="42" t="s">
        <v>81</v>
      </c>
      <c r="AJ84" s="42">
        <v>1600</v>
      </c>
      <c r="AK84" s="42">
        <v>18000</v>
      </c>
      <c r="AL84" s="42" t="s">
        <v>81</v>
      </c>
      <c r="AM84" s="42">
        <v>15</v>
      </c>
      <c r="AN84" s="67" t="s">
        <v>82</v>
      </c>
      <c r="AO84" s="67">
        <v>0.06</v>
      </c>
      <c r="AP84" s="67" t="s">
        <v>1059</v>
      </c>
      <c r="AQ84" s="67" t="s">
        <v>1059</v>
      </c>
      <c r="AR84" s="67" t="s">
        <v>1059</v>
      </c>
      <c r="AS84" s="67">
        <v>4500</v>
      </c>
      <c r="AT84" s="67" t="s">
        <v>1060</v>
      </c>
      <c r="AU84" s="67">
        <v>16.1</v>
      </c>
      <c r="AV84" s="67" t="s">
        <v>1059</v>
      </c>
      <c r="AW84" s="67" t="s">
        <v>1059</v>
      </c>
      <c r="AX84" s="67" t="s">
        <v>1060</v>
      </c>
      <c r="AY84" s="67">
        <v>280</v>
      </c>
      <c r="AZ84" s="67">
        <v>2.11</v>
      </c>
      <c r="BA84" s="39" t="s">
        <v>1029</v>
      </c>
      <c r="BB84" s="105" t="s">
        <v>1061</v>
      </c>
    </row>
    <row r="85" spans="1:54" ht="12.75">
      <c r="A85" s="43" t="s">
        <v>84</v>
      </c>
      <c r="B85" s="44" t="s">
        <v>494</v>
      </c>
      <c r="C85" s="41">
        <v>76</v>
      </c>
      <c r="D85" s="76" t="s">
        <v>492</v>
      </c>
      <c r="E85" s="41">
        <v>300</v>
      </c>
      <c r="F85" s="76" t="s">
        <v>492</v>
      </c>
      <c r="G85" s="41">
        <v>7600</v>
      </c>
      <c r="H85" s="76" t="s">
        <v>492</v>
      </c>
      <c r="I85" s="41">
        <v>30000</v>
      </c>
      <c r="J85" s="76" t="s">
        <v>492</v>
      </c>
      <c r="K85" s="41">
        <v>76</v>
      </c>
      <c r="L85" s="76" t="s">
        <v>492</v>
      </c>
      <c r="M85" s="41">
        <v>300</v>
      </c>
      <c r="N85" s="80" t="s">
        <v>492</v>
      </c>
      <c r="O85" s="67">
        <v>880</v>
      </c>
      <c r="P85" s="67" t="s">
        <v>492</v>
      </c>
      <c r="Q85" s="67">
        <v>9100</v>
      </c>
      <c r="R85" s="67" t="s">
        <v>492</v>
      </c>
      <c r="S85" s="67">
        <v>190000</v>
      </c>
      <c r="T85" s="67" t="s">
        <v>80</v>
      </c>
      <c r="U85" s="42">
        <v>7.6</v>
      </c>
      <c r="V85" s="42">
        <v>0.9</v>
      </c>
      <c r="W85" s="42" t="s">
        <v>81</v>
      </c>
      <c r="X85" s="42">
        <v>30</v>
      </c>
      <c r="Y85" s="42">
        <v>3.6</v>
      </c>
      <c r="Z85" s="42" t="s">
        <v>81</v>
      </c>
      <c r="AA85" s="42">
        <v>760</v>
      </c>
      <c r="AB85" s="42">
        <v>90</v>
      </c>
      <c r="AC85" s="42" t="s">
        <v>81</v>
      </c>
      <c r="AD85" s="42">
        <v>3000</v>
      </c>
      <c r="AE85" s="42">
        <v>360</v>
      </c>
      <c r="AF85" s="42" t="s">
        <v>81</v>
      </c>
      <c r="AG85" s="42">
        <v>7.6</v>
      </c>
      <c r="AH85" s="42">
        <v>0.9</v>
      </c>
      <c r="AI85" s="42" t="s">
        <v>81</v>
      </c>
      <c r="AJ85" s="42">
        <v>30</v>
      </c>
      <c r="AK85" s="42">
        <v>3.6</v>
      </c>
      <c r="AL85" s="42" t="s">
        <v>81</v>
      </c>
      <c r="AM85" s="42" t="s">
        <v>82</v>
      </c>
      <c r="AN85" s="67" t="s">
        <v>82</v>
      </c>
      <c r="AO85" s="67">
        <v>0.004</v>
      </c>
      <c r="AP85" s="67">
        <v>0.0087</v>
      </c>
      <c r="AQ85" s="67" t="s">
        <v>1059</v>
      </c>
      <c r="AR85" s="67" t="s">
        <v>1059</v>
      </c>
      <c r="AS85" s="67">
        <v>3</v>
      </c>
      <c r="AT85" s="67" t="s">
        <v>1060</v>
      </c>
      <c r="AU85" s="67">
        <v>818000</v>
      </c>
      <c r="AV85" s="67" t="s">
        <v>1059</v>
      </c>
      <c r="AW85" s="67" t="s">
        <v>1059</v>
      </c>
      <c r="AX85" s="67" t="s">
        <v>1060</v>
      </c>
      <c r="AY85" s="67">
        <v>340</v>
      </c>
      <c r="AZ85" s="67" t="s">
        <v>1059</v>
      </c>
      <c r="BA85" s="39" t="s">
        <v>1029</v>
      </c>
      <c r="BB85" s="105" t="s">
        <v>1060</v>
      </c>
    </row>
    <row r="86" spans="1:54" ht="12.75">
      <c r="A86" s="42" t="s">
        <v>85</v>
      </c>
      <c r="B86" s="40" t="s">
        <v>495</v>
      </c>
      <c r="C86" s="41">
        <v>19</v>
      </c>
      <c r="D86" s="76" t="s">
        <v>389</v>
      </c>
      <c r="E86" s="41">
        <v>79</v>
      </c>
      <c r="F86" s="76" t="s">
        <v>389</v>
      </c>
      <c r="G86" s="41">
        <v>1900</v>
      </c>
      <c r="H86" s="76" t="s">
        <v>389</v>
      </c>
      <c r="I86" s="41">
        <v>7900</v>
      </c>
      <c r="J86" s="76" t="s">
        <v>389</v>
      </c>
      <c r="K86" s="41">
        <v>19</v>
      </c>
      <c r="L86" s="76" t="s">
        <v>389</v>
      </c>
      <c r="M86" s="41">
        <v>79</v>
      </c>
      <c r="N86" s="80" t="s">
        <v>389</v>
      </c>
      <c r="O86" s="67">
        <v>170</v>
      </c>
      <c r="P86" s="67" t="s">
        <v>389</v>
      </c>
      <c r="Q86" s="67">
        <v>720</v>
      </c>
      <c r="R86" s="67" t="s">
        <v>389</v>
      </c>
      <c r="S86" s="67">
        <v>830</v>
      </c>
      <c r="T86" s="67" t="s">
        <v>389</v>
      </c>
      <c r="U86" s="42">
        <v>1.9</v>
      </c>
      <c r="V86" s="42">
        <v>0.23</v>
      </c>
      <c r="W86" s="42" t="s">
        <v>81</v>
      </c>
      <c r="X86" s="42">
        <v>7.9</v>
      </c>
      <c r="Y86" s="42">
        <v>0.96</v>
      </c>
      <c r="Z86" s="42" t="s">
        <v>81</v>
      </c>
      <c r="AA86" s="42">
        <v>190</v>
      </c>
      <c r="AB86" s="42">
        <v>23</v>
      </c>
      <c r="AC86" s="42" t="s">
        <v>81</v>
      </c>
      <c r="AD86" s="42">
        <v>790</v>
      </c>
      <c r="AE86" s="42">
        <v>96</v>
      </c>
      <c r="AF86" s="42" t="s">
        <v>81</v>
      </c>
      <c r="AG86" s="42">
        <v>1.9</v>
      </c>
      <c r="AH86" s="42">
        <v>0.23</v>
      </c>
      <c r="AI86" s="42" t="s">
        <v>81</v>
      </c>
      <c r="AJ86" s="42">
        <v>7.9</v>
      </c>
      <c r="AK86" s="42">
        <v>0.96</v>
      </c>
      <c r="AL86" s="42" t="s">
        <v>81</v>
      </c>
      <c r="AM86" s="42" t="s">
        <v>82</v>
      </c>
      <c r="AN86" s="67" t="s">
        <v>82</v>
      </c>
      <c r="AO86" s="67" t="s">
        <v>1059</v>
      </c>
      <c r="AP86" s="67" t="s">
        <v>1059</v>
      </c>
      <c r="AQ86" s="67" t="s">
        <v>1062</v>
      </c>
      <c r="AR86" s="67">
        <v>2.2E-06</v>
      </c>
      <c r="AS86" s="67">
        <v>4.1</v>
      </c>
      <c r="AT86" s="67" t="s">
        <v>1061</v>
      </c>
      <c r="AU86" s="67">
        <v>1000000</v>
      </c>
      <c r="AV86" s="67">
        <v>13100</v>
      </c>
      <c r="AW86" s="67">
        <v>15100</v>
      </c>
      <c r="AX86" s="67" t="s">
        <v>1061</v>
      </c>
      <c r="AY86" s="67">
        <v>20.4</v>
      </c>
      <c r="AZ86" s="67" t="s">
        <v>1059</v>
      </c>
      <c r="BA86" s="39" t="s">
        <v>1029</v>
      </c>
      <c r="BB86" s="105" t="s">
        <v>1060</v>
      </c>
    </row>
    <row r="87" spans="1:54" ht="12.75">
      <c r="A87" s="42" t="s">
        <v>86</v>
      </c>
      <c r="B87" s="40" t="s">
        <v>496</v>
      </c>
      <c r="C87" s="41">
        <v>33000</v>
      </c>
      <c r="D87" s="76" t="s">
        <v>492</v>
      </c>
      <c r="E87" s="41">
        <v>92000</v>
      </c>
      <c r="F87" s="76" t="s">
        <v>492</v>
      </c>
      <c r="G87" s="41">
        <v>3300000</v>
      </c>
      <c r="H87" s="76" t="s">
        <v>492</v>
      </c>
      <c r="I87" s="41">
        <v>9200000</v>
      </c>
      <c r="J87" s="76" t="s">
        <v>492</v>
      </c>
      <c r="K87" s="41">
        <v>330000</v>
      </c>
      <c r="L87" s="76" t="s">
        <v>492</v>
      </c>
      <c r="M87" s="41">
        <v>920000</v>
      </c>
      <c r="N87" s="80" t="s">
        <v>492</v>
      </c>
      <c r="O87" s="67">
        <v>10000</v>
      </c>
      <c r="P87" s="67" t="s">
        <v>80</v>
      </c>
      <c r="Q87" s="67">
        <v>10000</v>
      </c>
      <c r="R87" s="67" t="s">
        <v>80</v>
      </c>
      <c r="S87" s="67">
        <v>10000</v>
      </c>
      <c r="T87" s="67" t="s">
        <v>80</v>
      </c>
      <c r="U87" s="42">
        <v>3300</v>
      </c>
      <c r="V87" s="42">
        <v>370</v>
      </c>
      <c r="W87" s="42" t="s">
        <v>81</v>
      </c>
      <c r="X87" s="42">
        <v>9200</v>
      </c>
      <c r="Y87" s="42">
        <v>1000</v>
      </c>
      <c r="Z87" s="42" t="s">
        <v>81</v>
      </c>
      <c r="AA87" s="42">
        <v>10000</v>
      </c>
      <c r="AB87" s="42">
        <v>10000</v>
      </c>
      <c r="AC87" s="42" t="s">
        <v>80</v>
      </c>
      <c r="AD87" s="42">
        <v>10000</v>
      </c>
      <c r="AE87" s="42">
        <v>10000</v>
      </c>
      <c r="AF87" s="42" t="s">
        <v>80</v>
      </c>
      <c r="AG87" s="42">
        <v>10000</v>
      </c>
      <c r="AH87" s="42">
        <v>3700</v>
      </c>
      <c r="AI87" s="42" t="s">
        <v>81</v>
      </c>
      <c r="AJ87" s="42">
        <v>10000</v>
      </c>
      <c r="AK87" s="42">
        <v>10000</v>
      </c>
      <c r="AL87" s="42" t="s">
        <v>80</v>
      </c>
      <c r="AM87" s="42" t="s">
        <v>82</v>
      </c>
      <c r="AN87" s="67" t="s">
        <v>82</v>
      </c>
      <c r="AO87" s="67">
        <v>0.9</v>
      </c>
      <c r="AP87" s="67" t="s">
        <v>1059</v>
      </c>
      <c r="AQ87" s="67" t="s">
        <v>1063</v>
      </c>
      <c r="AR87" s="67" t="s">
        <v>1059</v>
      </c>
      <c r="AS87" s="67">
        <v>0.31</v>
      </c>
      <c r="AT87" s="67" t="s">
        <v>1061</v>
      </c>
      <c r="AU87" s="67">
        <v>1000000</v>
      </c>
      <c r="AV87" s="67">
        <v>13100</v>
      </c>
      <c r="AW87" s="67">
        <v>15000</v>
      </c>
      <c r="AX87" s="67" t="s">
        <v>1061</v>
      </c>
      <c r="AY87" s="67">
        <v>56.07</v>
      </c>
      <c r="AZ87" s="67">
        <v>18.07</v>
      </c>
      <c r="BA87" s="39" t="s">
        <v>1029</v>
      </c>
      <c r="BB87" s="105" t="s">
        <v>1060</v>
      </c>
    </row>
    <row r="88" spans="1:54" ht="12.75">
      <c r="A88" s="42" t="s">
        <v>87</v>
      </c>
      <c r="B88" s="40" t="s">
        <v>497</v>
      </c>
      <c r="C88" s="41">
        <v>130</v>
      </c>
      <c r="D88" s="76" t="s">
        <v>389</v>
      </c>
      <c r="E88" s="41">
        <v>530</v>
      </c>
      <c r="F88" s="76" t="s">
        <v>389</v>
      </c>
      <c r="G88" s="41">
        <v>13000</v>
      </c>
      <c r="H88" s="76" t="s">
        <v>389</v>
      </c>
      <c r="I88" s="41">
        <v>53000</v>
      </c>
      <c r="J88" s="76" t="s">
        <v>389</v>
      </c>
      <c r="K88" s="41">
        <v>1300</v>
      </c>
      <c r="L88" s="76" t="s">
        <v>389</v>
      </c>
      <c r="M88" s="41">
        <v>5300</v>
      </c>
      <c r="N88" s="80" t="s">
        <v>389</v>
      </c>
      <c r="O88" s="67">
        <v>1100</v>
      </c>
      <c r="P88" s="67" t="s">
        <v>389</v>
      </c>
      <c r="Q88" s="67">
        <v>4800</v>
      </c>
      <c r="R88" s="67" t="s">
        <v>389</v>
      </c>
      <c r="S88" s="67">
        <v>5500</v>
      </c>
      <c r="T88" s="67" t="s">
        <v>389</v>
      </c>
      <c r="U88" s="42">
        <v>13</v>
      </c>
      <c r="V88" s="42">
        <v>1.5</v>
      </c>
      <c r="W88" s="42" t="s">
        <v>81</v>
      </c>
      <c r="X88" s="42">
        <v>53</v>
      </c>
      <c r="Y88" s="42">
        <v>6</v>
      </c>
      <c r="Z88" s="42" t="s">
        <v>81</v>
      </c>
      <c r="AA88" s="42">
        <v>1300</v>
      </c>
      <c r="AB88" s="42">
        <v>150</v>
      </c>
      <c r="AC88" s="42" t="s">
        <v>81</v>
      </c>
      <c r="AD88" s="42">
        <v>5300</v>
      </c>
      <c r="AE88" s="42">
        <v>600</v>
      </c>
      <c r="AF88" s="42" t="s">
        <v>81</v>
      </c>
      <c r="AG88" s="42">
        <v>130</v>
      </c>
      <c r="AH88" s="42">
        <v>15</v>
      </c>
      <c r="AI88" s="42" t="s">
        <v>81</v>
      </c>
      <c r="AJ88" s="42">
        <v>530</v>
      </c>
      <c r="AK88" s="42">
        <v>60</v>
      </c>
      <c r="AL88" s="42" t="s">
        <v>81</v>
      </c>
      <c r="AM88" s="42" t="s">
        <v>82</v>
      </c>
      <c r="AN88" s="67" t="s">
        <v>82</v>
      </c>
      <c r="AO88" s="67" t="s">
        <v>1059</v>
      </c>
      <c r="AP88" s="67" t="s">
        <v>1059</v>
      </c>
      <c r="AQ88" s="67" t="s">
        <v>1064</v>
      </c>
      <c r="AR88" s="67" t="s">
        <v>1059</v>
      </c>
      <c r="AS88" s="67">
        <v>0.5</v>
      </c>
      <c r="AT88" s="67" t="s">
        <v>1061</v>
      </c>
      <c r="AU88" s="67">
        <v>1000000</v>
      </c>
      <c r="AV88" s="67">
        <v>13100</v>
      </c>
      <c r="AW88" s="67">
        <v>15000</v>
      </c>
      <c r="AX88" s="67" t="s">
        <v>1061</v>
      </c>
      <c r="AY88" s="67">
        <v>81.6</v>
      </c>
      <c r="AZ88" s="67">
        <v>4.5</v>
      </c>
      <c r="BA88" s="39" t="s">
        <v>1029</v>
      </c>
      <c r="BB88" s="105" t="s">
        <v>1060</v>
      </c>
    </row>
    <row r="89" spans="1:54" ht="12.75">
      <c r="A89" s="42" t="s">
        <v>88</v>
      </c>
      <c r="B89" s="40" t="s">
        <v>498</v>
      </c>
      <c r="C89" s="41">
        <v>3700</v>
      </c>
      <c r="D89" s="76" t="s">
        <v>492</v>
      </c>
      <c r="E89" s="41">
        <v>10000</v>
      </c>
      <c r="F89" s="76" t="s">
        <v>492</v>
      </c>
      <c r="G89" s="41">
        <v>370000</v>
      </c>
      <c r="H89" s="76" t="s">
        <v>492</v>
      </c>
      <c r="I89" s="41">
        <v>1000000</v>
      </c>
      <c r="J89" s="76" t="s">
        <v>492</v>
      </c>
      <c r="K89" s="41">
        <v>3700</v>
      </c>
      <c r="L89" s="76" t="s">
        <v>492</v>
      </c>
      <c r="M89" s="41">
        <v>10000</v>
      </c>
      <c r="N89" s="80" t="s">
        <v>492</v>
      </c>
      <c r="O89" s="67">
        <v>10000</v>
      </c>
      <c r="P89" s="67" t="s">
        <v>80</v>
      </c>
      <c r="Q89" s="67">
        <v>10000</v>
      </c>
      <c r="R89" s="67" t="s">
        <v>80</v>
      </c>
      <c r="S89" s="67">
        <v>10000</v>
      </c>
      <c r="T89" s="67" t="s">
        <v>80</v>
      </c>
      <c r="U89" s="42">
        <v>370</v>
      </c>
      <c r="V89" s="42">
        <v>200</v>
      </c>
      <c r="W89" s="42" t="s">
        <v>81</v>
      </c>
      <c r="X89" s="42">
        <v>1000</v>
      </c>
      <c r="Y89" s="42">
        <v>540</v>
      </c>
      <c r="Z89" s="42" t="s">
        <v>81</v>
      </c>
      <c r="AA89" s="42">
        <v>10000</v>
      </c>
      <c r="AB89" s="42">
        <v>10000</v>
      </c>
      <c r="AC89" s="42" t="s">
        <v>80</v>
      </c>
      <c r="AD89" s="42">
        <v>10000</v>
      </c>
      <c r="AE89" s="42">
        <v>10000</v>
      </c>
      <c r="AF89" s="42" t="s">
        <v>80</v>
      </c>
      <c r="AG89" s="42">
        <v>370</v>
      </c>
      <c r="AH89" s="42">
        <v>200</v>
      </c>
      <c r="AI89" s="42" t="s">
        <v>81</v>
      </c>
      <c r="AJ89" s="42">
        <v>1000</v>
      </c>
      <c r="AK89" s="42">
        <v>540</v>
      </c>
      <c r="AL89" s="42" t="s">
        <v>81</v>
      </c>
      <c r="AM89" s="42" t="s">
        <v>82</v>
      </c>
      <c r="AN89" s="67" t="s">
        <v>82</v>
      </c>
      <c r="AO89" s="67">
        <v>0.1</v>
      </c>
      <c r="AP89" s="67" t="s">
        <v>1059</v>
      </c>
      <c r="AQ89" s="67" t="s">
        <v>1059</v>
      </c>
      <c r="AR89" s="67" t="s">
        <v>1059</v>
      </c>
      <c r="AS89" s="67">
        <v>170</v>
      </c>
      <c r="AT89" s="67" t="s">
        <v>1060</v>
      </c>
      <c r="AU89" s="67">
        <v>5500</v>
      </c>
      <c r="AV89" s="67" t="s">
        <v>1059</v>
      </c>
      <c r="AW89" s="67" t="s">
        <v>1059</v>
      </c>
      <c r="AX89" s="67" t="s">
        <v>1061</v>
      </c>
      <c r="AY89" s="67">
        <v>202.6</v>
      </c>
      <c r="AZ89" s="67" t="s">
        <v>1059</v>
      </c>
      <c r="BA89" s="39" t="s">
        <v>1029</v>
      </c>
      <c r="BB89" s="105" t="s">
        <v>1060</v>
      </c>
    </row>
    <row r="90" spans="1:54" ht="12.75">
      <c r="A90" s="42" t="s">
        <v>89</v>
      </c>
      <c r="B90" s="40" t="s">
        <v>499</v>
      </c>
      <c r="C90" s="39">
        <v>0.17</v>
      </c>
      <c r="D90" s="75" t="s">
        <v>492</v>
      </c>
      <c r="E90" s="39">
        <v>0.68</v>
      </c>
      <c r="F90" s="75" t="s">
        <v>492</v>
      </c>
      <c r="G90" s="39">
        <v>17</v>
      </c>
      <c r="H90" s="75" t="s">
        <v>492</v>
      </c>
      <c r="I90" s="39">
        <v>68</v>
      </c>
      <c r="J90" s="75" t="s">
        <v>492</v>
      </c>
      <c r="K90" s="39">
        <v>170</v>
      </c>
      <c r="L90" s="80" t="s">
        <v>492</v>
      </c>
      <c r="M90" s="39">
        <v>680</v>
      </c>
      <c r="N90" s="80" t="s">
        <v>492</v>
      </c>
      <c r="O90" s="67">
        <v>4.7</v>
      </c>
      <c r="P90" s="67" t="s">
        <v>492</v>
      </c>
      <c r="Q90" s="67">
        <v>21</v>
      </c>
      <c r="R90" s="67" t="s">
        <v>492</v>
      </c>
      <c r="S90" s="67">
        <v>190000</v>
      </c>
      <c r="T90" s="67" t="s">
        <v>80</v>
      </c>
      <c r="U90" s="42">
        <v>0.017</v>
      </c>
      <c r="V90" s="42">
        <v>0.07</v>
      </c>
      <c r="W90" s="42" t="s">
        <v>81</v>
      </c>
      <c r="X90" s="42">
        <v>0.068</v>
      </c>
      <c r="Y90" s="42">
        <v>0.28</v>
      </c>
      <c r="Z90" s="42" t="s">
        <v>81</v>
      </c>
      <c r="AA90" s="42">
        <v>1.7</v>
      </c>
      <c r="AB90" s="42">
        <v>7</v>
      </c>
      <c r="AC90" s="42" t="s">
        <v>81</v>
      </c>
      <c r="AD90" s="42">
        <v>6.8</v>
      </c>
      <c r="AE90" s="42">
        <v>28</v>
      </c>
      <c r="AF90" s="42" t="s">
        <v>81</v>
      </c>
      <c r="AG90" s="42">
        <v>17</v>
      </c>
      <c r="AH90" s="42">
        <v>70</v>
      </c>
      <c r="AI90" s="42" t="s">
        <v>81</v>
      </c>
      <c r="AJ90" s="42">
        <v>68</v>
      </c>
      <c r="AK90" s="42">
        <v>280</v>
      </c>
      <c r="AL90" s="42" t="s">
        <v>81</v>
      </c>
      <c r="AM90" s="42">
        <v>20</v>
      </c>
      <c r="AN90" s="67" t="s">
        <v>82</v>
      </c>
      <c r="AO90" s="67" t="s">
        <v>1059</v>
      </c>
      <c r="AP90" s="67">
        <v>3.8</v>
      </c>
      <c r="AQ90" s="67" t="s">
        <v>1059</v>
      </c>
      <c r="AR90" s="67">
        <v>0.0013</v>
      </c>
      <c r="AS90" s="67">
        <v>1600</v>
      </c>
      <c r="AT90" s="67" t="s">
        <v>1060</v>
      </c>
      <c r="AU90" s="67">
        <v>10.13</v>
      </c>
      <c r="AV90" s="67" t="s">
        <v>1059</v>
      </c>
      <c r="AW90" s="67" t="s">
        <v>1059</v>
      </c>
      <c r="AX90" s="67" t="s">
        <v>1060</v>
      </c>
      <c r="AY90" s="67">
        <v>303</v>
      </c>
      <c r="AZ90" s="67">
        <v>0.69</v>
      </c>
      <c r="BA90" s="39" t="s">
        <v>1029</v>
      </c>
      <c r="BB90" s="105" t="s">
        <v>1061</v>
      </c>
    </row>
    <row r="91" spans="1:54" ht="12.75">
      <c r="A91" s="42" t="s">
        <v>90</v>
      </c>
      <c r="B91" s="40" t="s">
        <v>500</v>
      </c>
      <c r="C91" s="39">
        <v>0.042</v>
      </c>
      <c r="D91" s="75" t="s">
        <v>389</v>
      </c>
      <c r="E91" s="39">
        <v>0.18</v>
      </c>
      <c r="F91" s="75" t="s">
        <v>389</v>
      </c>
      <c r="G91" s="39">
        <v>4.2</v>
      </c>
      <c r="H91" s="75" t="s">
        <v>389</v>
      </c>
      <c r="I91" s="39">
        <v>18</v>
      </c>
      <c r="J91" s="75" t="s">
        <v>389</v>
      </c>
      <c r="K91" s="39">
        <v>0.42</v>
      </c>
      <c r="L91" s="80" t="s">
        <v>389</v>
      </c>
      <c r="M91" s="39">
        <v>1.8</v>
      </c>
      <c r="N91" s="80" t="s">
        <v>389</v>
      </c>
      <c r="O91" s="67">
        <v>0.38</v>
      </c>
      <c r="P91" s="67" t="s">
        <v>389</v>
      </c>
      <c r="Q91" s="67">
        <v>1.6</v>
      </c>
      <c r="R91" s="67" t="s">
        <v>389</v>
      </c>
      <c r="S91" s="67">
        <v>1.8</v>
      </c>
      <c r="T91" s="67" t="s">
        <v>389</v>
      </c>
      <c r="U91" s="42">
        <v>0.004200000000000001</v>
      </c>
      <c r="V91" s="42">
        <v>0.00047000000000000004</v>
      </c>
      <c r="W91" s="42" t="s">
        <v>81</v>
      </c>
      <c r="X91" s="42">
        <v>0.018000000000000002</v>
      </c>
      <c r="Y91" s="42">
        <v>0.002</v>
      </c>
      <c r="Z91" s="42" t="s">
        <v>81</v>
      </c>
      <c r="AA91" s="42">
        <v>0.42</v>
      </c>
      <c r="AB91" s="42">
        <v>0.047</v>
      </c>
      <c r="AC91" s="42" t="s">
        <v>81</v>
      </c>
      <c r="AD91" s="42">
        <v>1.8</v>
      </c>
      <c r="AE91" s="42">
        <v>0.2</v>
      </c>
      <c r="AF91" s="42" t="s">
        <v>81</v>
      </c>
      <c r="AG91" s="42">
        <v>0.042</v>
      </c>
      <c r="AH91" s="42">
        <v>0.0047</v>
      </c>
      <c r="AI91" s="42" t="s">
        <v>81</v>
      </c>
      <c r="AJ91" s="42">
        <v>0.18</v>
      </c>
      <c r="AK91" s="42">
        <v>0.02</v>
      </c>
      <c r="AL91" s="42" t="s">
        <v>81</v>
      </c>
      <c r="AM91" s="42" t="s">
        <v>82</v>
      </c>
      <c r="AN91" s="67" t="s">
        <v>82</v>
      </c>
      <c r="AO91" s="67">
        <v>0.0005</v>
      </c>
      <c r="AP91" s="67" t="s">
        <v>1059</v>
      </c>
      <c r="AQ91" s="67" t="s">
        <v>1065</v>
      </c>
      <c r="AR91" s="67" t="s">
        <v>1059</v>
      </c>
      <c r="AS91" s="67">
        <v>0.56</v>
      </c>
      <c r="AT91" s="67" t="s">
        <v>1061</v>
      </c>
      <c r="AU91" s="67">
        <v>208000</v>
      </c>
      <c r="AV91" s="67">
        <v>13100</v>
      </c>
      <c r="AW91" s="67">
        <v>15100</v>
      </c>
      <c r="AX91" s="67" t="s">
        <v>1061</v>
      </c>
      <c r="AY91" s="67">
        <v>52.69</v>
      </c>
      <c r="AZ91" s="67">
        <v>4.5</v>
      </c>
      <c r="BA91" s="39" t="s">
        <v>1029</v>
      </c>
      <c r="BB91" s="105" t="s">
        <v>1060</v>
      </c>
    </row>
    <row r="92" spans="1:54" ht="12.75">
      <c r="A92" s="42" t="s">
        <v>91</v>
      </c>
      <c r="B92" s="40" t="s">
        <v>501</v>
      </c>
      <c r="C92" s="39">
        <v>0.038</v>
      </c>
      <c r="D92" s="75" t="s">
        <v>389</v>
      </c>
      <c r="E92" s="39">
        <v>0.19</v>
      </c>
      <c r="F92" s="75" t="s">
        <v>389</v>
      </c>
      <c r="G92" s="39">
        <v>3.8</v>
      </c>
      <c r="H92" s="75" t="s">
        <v>389</v>
      </c>
      <c r="I92" s="39">
        <v>19</v>
      </c>
      <c r="J92" s="75" t="s">
        <v>389</v>
      </c>
      <c r="K92" s="39">
        <v>0.038</v>
      </c>
      <c r="L92" s="80" t="s">
        <v>389</v>
      </c>
      <c r="M92" s="39">
        <v>0.19</v>
      </c>
      <c r="N92" s="80" t="s">
        <v>389</v>
      </c>
      <c r="O92" s="67">
        <v>0.34</v>
      </c>
      <c r="P92" s="67" t="s">
        <v>389</v>
      </c>
      <c r="Q92" s="67">
        <v>1.7</v>
      </c>
      <c r="R92" s="67" t="s">
        <v>389</v>
      </c>
      <c r="S92" s="67">
        <v>2</v>
      </c>
      <c r="T92" s="67" t="s">
        <v>389</v>
      </c>
      <c r="U92" s="42">
        <v>0.0038000000000000004</v>
      </c>
      <c r="V92" s="42">
        <v>0.00066</v>
      </c>
      <c r="W92" s="42" t="s">
        <v>81</v>
      </c>
      <c r="X92" s="42">
        <v>0.019</v>
      </c>
      <c r="Y92" s="42">
        <v>0.0033</v>
      </c>
      <c r="Z92" s="42" t="s">
        <v>81</v>
      </c>
      <c r="AA92" s="42">
        <v>0.38</v>
      </c>
      <c r="AB92" s="42">
        <v>0.066</v>
      </c>
      <c r="AC92" s="42" t="s">
        <v>81</v>
      </c>
      <c r="AD92" s="42">
        <v>1.9</v>
      </c>
      <c r="AE92" s="42">
        <v>0.33</v>
      </c>
      <c r="AF92" s="42" t="s">
        <v>81</v>
      </c>
      <c r="AG92" s="42">
        <v>0.0038000000000000004</v>
      </c>
      <c r="AH92" s="42">
        <v>0.00066</v>
      </c>
      <c r="AI92" s="42" t="s">
        <v>81</v>
      </c>
      <c r="AJ92" s="42">
        <v>0.019</v>
      </c>
      <c r="AK92" s="42">
        <v>0.0033</v>
      </c>
      <c r="AL92" s="42" t="s">
        <v>81</v>
      </c>
      <c r="AM92" s="42" t="s">
        <v>82</v>
      </c>
      <c r="AN92" s="67" t="s">
        <v>82</v>
      </c>
      <c r="AO92" s="67">
        <v>0.0002</v>
      </c>
      <c r="AP92" s="67">
        <v>4.5</v>
      </c>
      <c r="AQ92" s="67" t="s">
        <v>1059</v>
      </c>
      <c r="AR92" s="67">
        <v>0.0013</v>
      </c>
      <c r="AS92" s="67">
        <v>25</v>
      </c>
      <c r="AT92" s="67" t="s">
        <v>1061</v>
      </c>
      <c r="AU92" s="67">
        <v>2151000</v>
      </c>
      <c r="AV92" s="67">
        <v>13000</v>
      </c>
      <c r="AW92" s="67">
        <v>15000</v>
      </c>
      <c r="AX92" s="67" t="s">
        <v>1060</v>
      </c>
      <c r="AY92" s="67">
        <v>192.6</v>
      </c>
      <c r="AZ92" s="67" t="s">
        <v>1059</v>
      </c>
      <c r="BA92" s="39" t="s">
        <v>1029</v>
      </c>
      <c r="BB92" s="105" t="s">
        <v>1060</v>
      </c>
    </row>
    <row r="93" spans="1:54" ht="12.75">
      <c r="A93" s="42" t="s">
        <v>92</v>
      </c>
      <c r="B93" s="40" t="s">
        <v>502</v>
      </c>
      <c r="C93" s="39">
        <v>2.1</v>
      </c>
      <c r="D93" s="75" t="s">
        <v>389</v>
      </c>
      <c r="E93" s="39">
        <v>8.8</v>
      </c>
      <c r="F93" s="75" t="s">
        <v>389</v>
      </c>
      <c r="G93" s="39">
        <v>210</v>
      </c>
      <c r="H93" s="75" t="s">
        <v>389</v>
      </c>
      <c r="I93" s="39">
        <v>880</v>
      </c>
      <c r="J93" s="75" t="s">
        <v>389</v>
      </c>
      <c r="K93" s="39">
        <v>210</v>
      </c>
      <c r="L93" s="80" t="s">
        <v>389</v>
      </c>
      <c r="M93" s="39">
        <v>880</v>
      </c>
      <c r="N93" s="80" t="s">
        <v>389</v>
      </c>
      <c r="O93" s="67">
        <v>19</v>
      </c>
      <c r="P93" s="67" t="s">
        <v>389</v>
      </c>
      <c r="Q93" s="67">
        <v>79</v>
      </c>
      <c r="R93" s="67" t="s">
        <v>389</v>
      </c>
      <c r="S93" s="67">
        <v>91</v>
      </c>
      <c r="T93" s="67" t="s">
        <v>389</v>
      </c>
      <c r="U93" s="42">
        <v>0.21</v>
      </c>
      <c r="V93" s="42">
        <v>0.039</v>
      </c>
      <c r="W93" s="42" t="s">
        <v>81</v>
      </c>
      <c r="X93" s="42">
        <v>0.88</v>
      </c>
      <c r="Y93" s="42">
        <v>0.16</v>
      </c>
      <c r="Z93" s="42" t="s">
        <v>81</v>
      </c>
      <c r="AA93" s="42">
        <v>21</v>
      </c>
      <c r="AB93" s="42">
        <v>3.9</v>
      </c>
      <c r="AC93" s="42" t="s">
        <v>81</v>
      </c>
      <c r="AD93" s="42">
        <v>88</v>
      </c>
      <c r="AE93" s="42">
        <v>16</v>
      </c>
      <c r="AF93" s="42" t="s">
        <v>81</v>
      </c>
      <c r="AG93" s="42">
        <v>21</v>
      </c>
      <c r="AH93" s="42">
        <v>3.9</v>
      </c>
      <c r="AI93" s="42" t="s">
        <v>81</v>
      </c>
      <c r="AJ93" s="42">
        <v>88</v>
      </c>
      <c r="AK93" s="42">
        <v>16</v>
      </c>
      <c r="AL93" s="42" t="s">
        <v>81</v>
      </c>
      <c r="AM93" s="42" t="s">
        <v>82</v>
      </c>
      <c r="AN93" s="67" t="s">
        <v>82</v>
      </c>
      <c r="AO93" s="67">
        <v>0.5</v>
      </c>
      <c r="AP93" s="67" t="s">
        <v>1059</v>
      </c>
      <c r="AQ93" s="67" t="s">
        <v>1066</v>
      </c>
      <c r="AR93" s="67" t="s">
        <v>1059</v>
      </c>
      <c r="AS93" s="67">
        <v>29</v>
      </c>
      <c r="AT93" s="67" t="s">
        <v>1061</v>
      </c>
      <c r="AU93" s="67">
        <v>1000000</v>
      </c>
      <c r="AV93" s="67">
        <v>13000</v>
      </c>
      <c r="AW93" s="67">
        <v>14900</v>
      </c>
      <c r="AX93" s="67" t="s">
        <v>1061</v>
      </c>
      <c r="AY93" s="67">
        <v>141.2</v>
      </c>
      <c r="AZ93" s="67">
        <v>1.39</v>
      </c>
      <c r="BA93" s="39" t="s">
        <v>1029</v>
      </c>
      <c r="BB93" s="105" t="s">
        <v>1060</v>
      </c>
    </row>
    <row r="94" spans="1:54" ht="12.75">
      <c r="A94" s="42" t="s">
        <v>93</v>
      </c>
      <c r="B94" s="40" t="s">
        <v>503</v>
      </c>
      <c r="C94" s="39">
        <v>0.72</v>
      </c>
      <c r="D94" s="75" t="s">
        <v>389</v>
      </c>
      <c r="E94" s="39">
        <v>3.7</v>
      </c>
      <c r="F94" s="75" t="s">
        <v>389</v>
      </c>
      <c r="G94" s="39">
        <v>72</v>
      </c>
      <c r="H94" s="75" t="s">
        <v>389</v>
      </c>
      <c r="I94" s="39">
        <v>370</v>
      </c>
      <c r="J94" s="75" t="s">
        <v>389</v>
      </c>
      <c r="K94" s="39">
        <v>72</v>
      </c>
      <c r="L94" s="80" t="s">
        <v>389</v>
      </c>
      <c r="M94" s="39">
        <v>370</v>
      </c>
      <c r="N94" s="80" t="s">
        <v>389</v>
      </c>
      <c r="O94" s="67">
        <v>6.6</v>
      </c>
      <c r="P94" s="67" t="s">
        <v>389</v>
      </c>
      <c r="Q94" s="67">
        <v>33</v>
      </c>
      <c r="R94" s="67" t="s">
        <v>389</v>
      </c>
      <c r="S94" s="67">
        <v>38</v>
      </c>
      <c r="T94" s="67" t="s">
        <v>389</v>
      </c>
      <c r="U94" s="42">
        <v>0.07200000000000001</v>
      </c>
      <c r="V94" s="42">
        <v>0.01</v>
      </c>
      <c r="W94" s="42" t="s">
        <v>81</v>
      </c>
      <c r="X94" s="42">
        <v>0.37</v>
      </c>
      <c r="Y94" s="42">
        <v>0.051</v>
      </c>
      <c r="Z94" s="42" t="s">
        <v>81</v>
      </c>
      <c r="AA94" s="42">
        <v>7.2</v>
      </c>
      <c r="AB94" s="42">
        <v>1</v>
      </c>
      <c r="AC94" s="42" t="s">
        <v>81</v>
      </c>
      <c r="AD94" s="42">
        <v>37</v>
      </c>
      <c r="AE94" s="42">
        <v>5.1</v>
      </c>
      <c r="AF94" s="42" t="s">
        <v>81</v>
      </c>
      <c r="AG94" s="42">
        <v>7.2</v>
      </c>
      <c r="AH94" s="42">
        <v>1</v>
      </c>
      <c r="AI94" s="42" t="s">
        <v>81</v>
      </c>
      <c r="AJ94" s="42">
        <v>37</v>
      </c>
      <c r="AK94" s="42">
        <v>5.1</v>
      </c>
      <c r="AL94" s="42" t="s">
        <v>81</v>
      </c>
      <c r="AM94" s="42" t="s">
        <v>82</v>
      </c>
      <c r="AN94" s="67" t="s">
        <v>82</v>
      </c>
      <c r="AO94" s="67">
        <v>0.04</v>
      </c>
      <c r="AP94" s="67">
        <v>0.54</v>
      </c>
      <c r="AQ94" s="67" t="s">
        <v>1067</v>
      </c>
      <c r="AR94" s="67">
        <v>6.8E-05</v>
      </c>
      <c r="AS94" s="67">
        <v>11</v>
      </c>
      <c r="AT94" s="67" t="s">
        <v>1061</v>
      </c>
      <c r="AU94" s="67">
        <v>73500</v>
      </c>
      <c r="AV94" s="67">
        <v>13100</v>
      </c>
      <c r="AW94" s="67">
        <v>15100</v>
      </c>
      <c r="AX94" s="67" t="s">
        <v>1061</v>
      </c>
      <c r="AY94" s="67">
        <v>77.3</v>
      </c>
      <c r="AZ94" s="67">
        <v>5.5</v>
      </c>
      <c r="BA94" s="39" t="s">
        <v>1029</v>
      </c>
      <c r="BB94" s="105" t="s">
        <v>1060</v>
      </c>
    </row>
    <row r="95" spans="1:54" ht="12.75">
      <c r="A95" s="42" t="s">
        <v>94</v>
      </c>
      <c r="B95" s="40" t="s">
        <v>504</v>
      </c>
      <c r="C95" s="41">
        <v>2</v>
      </c>
      <c r="D95" s="76" t="s">
        <v>95</v>
      </c>
      <c r="E95" s="41">
        <v>2</v>
      </c>
      <c r="F95" s="76" t="s">
        <v>95</v>
      </c>
      <c r="G95" s="41">
        <v>200</v>
      </c>
      <c r="H95" s="76" t="s">
        <v>95</v>
      </c>
      <c r="I95" s="41">
        <v>200</v>
      </c>
      <c r="J95" s="76" t="s">
        <v>95</v>
      </c>
      <c r="K95" s="41">
        <v>2</v>
      </c>
      <c r="L95" s="76" t="s">
        <v>95</v>
      </c>
      <c r="M95" s="41">
        <v>2</v>
      </c>
      <c r="N95" s="80" t="s">
        <v>95</v>
      </c>
      <c r="O95" s="67">
        <v>320</v>
      </c>
      <c r="P95" s="67" t="s">
        <v>492</v>
      </c>
      <c r="Q95" s="67">
        <v>1400</v>
      </c>
      <c r="R95" s="67" t="s">
        <v>492</v>
      </c>
      <c r="S95" s="67">
        <v>190000</v>
      </c>
      <c r="T95" s="67" t="s">
        <v>80</v>
      </c>
      <c r="U95" s="42">
        <v>0.2</v>
      </c>
      <c r="V95" s="42">
        <v>0.077</v>
      </c>
      <c r="W95" s="42" t="s">
        <v>81</v>
      </c>
      <c r="X95" s="42">
        <v>0.2</v>
      </c>
      <c r="Y95" s="42">
        <v>0.077</v>
      </c>
      <c r="Z95" s="42" t="s">
        <v>81</v>
      </c>
      <c r="AA95" s="42">
        <v>20</v>
      </c>
      <c r="AB95" s="42">
        <v>7.7</v>
      </c>
      <c r="AC95" s="42" t="s">
        <v>81</v>
      </c>
      <c r="AD95" s="42">
        <v>20</v>
      </c>
      <c r="AE95" s="42">
        <v>7.7</v>
      </c>
      <c r="AF95" s="42" t="s">
        <v>81</v>
      </c>
      <c r="AG95" s="42">
        <v>0.2</v>
      </c>
      <c r="AH95" s="42">
        <v>0.077</v>
      </c>
      <c r="AI95" s="42" t="s">
        <v>81</v>
      </c>
      <c r="AJ95" s="42">
        <v>0.2</v>
      </c>
      <c r="AK95" s="42">
        <v>0.077</v>
      </c>
      <c r="AL95" s="42" t="s">
        <v>81</v>
      </c>
      <c r="AM95" s="42" t="s">
        <v>82</v>
      </c>
      <c r="AN95" s="67" t="s">
        <v>82</v>
      </c>
      <c r="AO95" s="67">
        <v>0.01</v>
      </c>
      <c r="AP95" s="67">
        <v>0.056</v>
      </c>
      <c r="AQ95" s="67" t="s">
        <v>1059</v>
      </c>
      <c r="AR95" s="67" t="s">
        <v>1059</v>
      </c>
      <c r="AS95" s="67">
        <v>110</v>
      </c>
      <c r="AT95" s="67" t="s">
        <v>1060</v>
      </c>
      <c r="AU95" s="67">
        <v>140</v>
      </c>
      <c r="AV95" s="67" t="s">
        <v>1059</v>
      </c>
      <c r="AW95" s="67" t="s">
        <v>1059</v>
      </c>
      <c r="AX95" s="67" t="s">
        <v>1060</v>
      </c>
      <c r="AY95" s="67">
        <v>378</v>
      </c>
      <c r="AZ95" s="67" t="s">
        <v>1059</v>
      </c>
      <c r="BA95" s="39" t="s">
        <v>1029</v>
      </c>
      <c r="BB95" s="105" t="s">
        <v>1060</v>
      </c>
    </row>
    <row r="96" spans="1:54" ht="12.75">
      <c r="A96" s="42" t="s">
        <v>96</v>
      </c>
      <c r="B96" s="40" t="s">
        <v>505</v>
      </c>
      <c r="C96" s="41">
        <v>3</v>
      </c>
      <c r="D96" s="76" t="s">
        <v>95</v>
      </c>
      <c r="E96" s="41">
        <v>3</v>
      </c>
      <c r="F96" s="76" t="s">
        <v>95</v>
      </c>
      <c r="G96" s="41">
        <v>300</v>
      </c>
      <c r="H96" s="76" t="s">
        <v>95</v>
      </c>
      <c r="I96" s="41">
        <v>300</v>
      </c>
      <c r="J96" s="76" t="s">
        <v>95</v>
      </c>
      <c r="K96" s="41">
        <v>3000</v>
      </c>
      <c r="L96" s="76" t="s">
        <v>95</v>
      </c>
      <c r="M96" s="41">
        <v>3000</v>
      </c>
      <c r="N96" s="80" t="s">
        <v>95</v>
      </c>
      <c r="O96" s="67">
        <v>220</v>
      </c>
      <c r="P96" s="67" t="s">
        <v>492</v>
      </c>
      <c r="Q96" s="67">
        <v>2800</v>
      </c>
      <c r="R96" s="67" t="s">
        <v>492</v>
      </c>
      <c r="S96" s="67">
        <v>190000</v>
      </c>
      <c r="T96" s="67" t="s">
        <v>80</v>
      </c>
      <c r="U96" s="42">
        <v>0.3</v>
      </c>
      <c r="V96" s="42">
        <v>0.05</v>
      </c>
      <c r="W96" s="42" t="s">
        <v>81</v>
      </c>
      <c r="X96" s="42">
        <v>0.3</v>
      </c>
      <c r="Y96" s="42">
        <v>0.05</v>
      </c>
      <c r="Z96" s="42" t="s">
        <v>81</v>
      </c>
      <c r="AA96" s="42">
        <v>30</v>
      </c>
      <c r="AB96" s="42">
        <v>5</v>
      </c>
      <c r="AC96" s="42" t="s">
        <v>81</v>
      </c>
      <c r="AD96" s="42">
        <v>30</v>
      </c>
      <c r="AE96" s="42">
        <v>5</v>
      </c>
      <c r="AF96" s="42" t="s">
        <v>81</v>
      </c>
      <c r="AG96" s="42">
        <v>300</v>
      </c>
      <c r="AH96" s="42">
        <v>50</v>
      </c>
      <c r="AI96" s="42" t="s">
        <v>81</v>
      </c>
      <c r="AJ96" s="42">
        <v>300</v>
      </c>
      <c r="AK96" s="42">
        <v>50</v>
      </c>
      <c r="AL96" s="42" t="s">
        <v>81</v>
      </c>
      <c r="AM96" s="42" t="s">
        <v>82</v>
      </c>
      <c r="AN96" s="67" t="s">
        <v>82</v>
      </c>
      <c r="AO96" s="67">
        <v>0.001</v>
      </c>
      <c r="AP96" s="67" t="s">
        <v>1059</v>
      </c>
      <c r="AQ96" s="67" t="s">
        <v>1059</v>
      </c>
      <c r="AR96" s="67" t="s">
        <v>1059</v>
      </c>
      <c r="AS96" s="67">
        <v>22</v>
      </c>
      <c r="AT96" s="67" t="s">
        <v>1060</v>
      </c>
      <c r="AU96" s="67">
        <v>6000</v>
      </c>
      <c r="AV96" s="67" t="s">
        <v>1059</v>
      </c>
      <c r="AW96" s="67" t="s">
        <v>1059</v>
      </c>
      <c r="AX96" s="67" t="s">
        <v>1060</v>
      </c>
      <c r="AY96" s="67">
        <v>287</v>
      </c>
      <c r="AZ96" s="67">
        <v>0.4</v>
      </c>
      <c r="BA96" s="39" t="s">
        <v>1029</v>
      </c>
      <c r="BB96" s="105" t="s">
        <v>1060</v>
      </c>
    </row>
    <row r="97" spans="1:54" ht="12.75">
      <c r="A97" s="39" t="s">
        <v>506</v>
      </c>
      <c r="B97" s="40" t="s">
        <v>507</v>
      </c>
      <c r="C97" s="41">
        <v>2</v>
      </c>
      <c r="D97" s="76" t="s">
        <v>95</v>
      </c>
      <c r="E97" s="41">
        <v>2</v>
      </c>
      <c r="F97" s="76" t="s">
        <v>95</v>
      </c>
      <c r="G97" s="41">
        <v>200</v>
      </c>
      <c r="H97" s="76" t="s">
        <v>95</v>
      </c>
      <c r="I97" s="41">
        <v>200</v>
      </c>
      <c r="J97" s="76" t="s">
        <v>95</v>
      </c>
      <c r="K97" s="41">
        <v>2</v>
      </c>
      <c r="L97" s="76" t="s">
        <v>95</v>
      </c>
      <c r="M97" s="41">
        <v>2</v>
      </c>
      <c r="N97" s="80" t="s">
        <v>95</v>
      </c>
      <c r="O97" s="67">
        <v>220</v>
      </c>
      <c r="P97" s="67" t="s">
        <v>492</v>
      </c>
      <c r="Q97" s="67">
        <v>2800</v>
      </c>
      <c r="R97" s="67" t="s">
        <v>492</v>
      </c>
      <c r="S97" s="67">
        <v>190000</v>
      </c>
      <c r="T97" s="67" t="s">
        <v>80</v>
      </c>
      <c r="U97" s="42">
        <v>0.2</v>
      </c>
      <c r="V97" s="42">
        <v>0.027000000000000003</v>
      </c>
      <c r="W97" s="42" t="s">
        <v>81</v>
      </c>
      <c r="X97" s="42">
        <v>0.2</v>
      </c>
      <c r="Y97" s="42">
        <v>0.027000000000000003</v>
      </c>
      <c r="Z97" s="42" t="s">
        <v>81</v>
      </c>
      <c r="AA97" s="42">
        <v>20</v>
      </c>
      <c r="AB97" s="42">
        <v>2.7</v>
      </c>
      <c r="AC97" s="42" t="s">
        <v>81</v>
      </c>
      <c r="AD97" s="42">
        <v>20</v>
      </c>
      <c r="AE97" s="42">
        <v>2.7</v>
      </c>
      <c r="AF97" s="42" t="s">
        <v>81</v>
      </c>
      <c r="AG97" s="42">
        <v>0.2</v>
      </c>
      <c r="AH97" s="42">
        <v>0.027000000000000003</v>
      </c>
      <c r="AI97" s="42" t="s">
        <v>81</v>
      </c>
      <c r="AJ97" s="42">
        <v>0.2</v>
      </c>
      <c r="AK97" s="42">
        <v>0.027000000000000003</v>
      </c>
      <c r="AL97" s="42" t="s">
        <v>81</v>
      </c>
      <c r="AM97" s="42" t="s">
        <v>82</v>
      </c>
      <c r="AN97" s="67" t="s">
        <v>82</v>
      </c>
      <c r="AO97" s="67">
        <v>0.001</v>
      </c>
      <c r="AP97" s="67" t="s">
        <v>1059</v>
      </c>
      <c r="AQ97" s="67" t="s">
        <v>1059</v>
      </c>
      <c r="AR97" s="67" t="s">
        <v>1059</v>
      </c>
      <c r="AS97" s="67">
        <v>10</v>
      </c>
      <c r="AT97" s="67" t="s">
        <v>1060</v>
      </c>
      <c r="AU97" s="67">
        <v>8000</v>
      </c>
      <c r="AV97" s="67" t="s">
        <v>1059</v>
      </c>
      <c r="AW97" s="67" t="s">
        <v>1059</v>
      </c>
      <c r="AX97" s="67" t="s">
        <v>1060</v>
      </c>
      <c r="AY97" s="67">
        <v>317</v>
      </c>
      <c r="AZ97" s="67" t="s">
        <v>1059</v>
      </c>
      <c r="BA97" s="39" t="s">
        <v>1029</v>
      </c>
      <c r="BB97" s="105" t="s">
        <v>1060</v>
      </c>
    </row>
    <row r="98" spans="1:54" ht="12.75">
      <c r="A98" s="39" t="s">
        <v>508</v>
      </c>
      <c r="B98" s="40" t="s">
        <v>509</v>
      </c>
      <c r="C98" s="41">
        <v>4</v>
      </c>
      <c r="D98" s="76" t="s">
        <v>95</v>
      </c>
      <c r="E98" s="41">
        <v>4</v>
      </c>
      <c r="F98" s="76" t="s">
        <v>95</v>
      </c>
      <c r="G98" s="41">
        <v>400</v>
      </c>
      <c r="H98" s="76" t="s">
        <v>95</v>
      </c>
      <c r="I98" s="41">
        <v>400</v>
      </c>
      <c r="J98" s="76" t="s">
        <v>95</v>
      </c>
      <c r="K98" s="41">
        <v>4</v>
      </c>
      <c r="L98" s="76" t="s">
        <v>95</v>
      </c>
      <c r="M98" s="41">
        <v>4</v>
      </c>
      <c r="N98" s="80" t="s">
        <v>95</v>
      </c>
      <c r="O98" s="67">
        <v>220</v>
      </c>
      <c r="P98" s="67" t="s">
        <v>492</v>
      </c>
      <c r="Q98" s="67">
        <v>2800</v>
      </c>
      <c r="R98" s="67" t="s">
        <v>492</v>
      </c>
      <c r="S98" s="67">
        <v>190000</v>
      </c>
      <c r="T98" s="67" t="s">
        <v>80</v>
      </c>
      <c r="U98" s="42">
        <v>0.4</v>
      </c>
      <c r="V98" s="42">
        <v>0.045</v>
      </c>
      <c r="W98" s="42" t="s">
        <v>81</v>
      </c>
      <c r="X98" s="42">
        <v>0.4</v>
      </c>
      <c r="Y98" s="42">
        <v>0.045</v>
      </c>
      <c r="Z98" s="42" t="s">
        <v>81</v>
      </c>
      <c r="AA98" s="42">
        <v>40</v>
      </c>
      <c r="AB98" s="42">
        <v>4.5</v>
      </c>
      <c r="AC98" s="42" t="s">
        <v>81</v>
      </c>
      <c r="AD98" s="42">
        <v>40</v>
      </c>
      <c r="AE98" s="42">
        <v>4.5</v>
      </c>
      <c r="AF98" s="42" t="s">
        <v>81</v>
      </c>
      <c r="AG98" s="42">
        <v>0.4</v>
      </c>
      <c r="AH98" s="42">
        <v>0.045</v>
      </c>
      <c r="AI98" s="42" t="s">
        <v>81</v>
      </c>
      <c r="AJ98" s="42">
        <v>0.4</v>
      </c>
      <c r="AK98" s="42">
        <v>0.045</v>
      </c>
      <c r="AL98" s="42" t="s">
        <v>81</v>
      </c>
      <c r="AM98" s="42" t="s">
        <v>82</v>
      </c>
      <c r="AN98" s="67" t="s">
        <v>82</v>
      </c>
      <c r="AO98" s="67">
        <v>0.001</v>
      </c>
      <c r="AP98" s="67" t="s">
        <v>1059</v>
      </c>
      <c r="AQ98" s="67" t="s">
        <v>1059</v>
      </c>
      <c r="AR98" s="67" t="s">
        <v>1059</v>
      </c>
      <c r="AS98" s="67">
        <v>0.22</v>
      </c>
      <c r="AT98" s="67" t="s">
        <v>1060</v>
      </c>
      <c r="AU98" s="67">
        <v>330000</v>
      </c>
      <c r="AV98" s="67" t="s">
        <v>1059</v>
      </c>
      <c r="AW98" s="67" t="s">
        <v>1059</v>
      </c>
      <c r="AX98" s="67" t="s">
        <v>1060</v>
      </c>
      <c r="AY98" s="67">
        <v>307</v>
      </c>
      <c r="AZ98" s="67" t="s">
        <v>1059</v>
      </c>
      <c r="BA98" s="39" t="s">
        <v>1029</v>
      </c>
      <c r="BB98" s="105" t="s">
        <v>1060</v>
      </c>
    </row>
    <row r="99" spans="1:54" ht="12.75">
      <c r="A99" s="42" t="s">
        <v>97</v>
      </c>
      <c r="B99" s="40" t="s">
        <v>510</v>
      </c>
      <c r="C99" s="39">
        <v>0.039</v>
      </c>
      <c r="D99" s="75" t="s">
        <v>492</v>
      </c>
      <c r="E99" s="39">
        <v>0.15</v>
      </c>
      <c r="F99" s="75" t="s">
        <v>492</v>
      </c>
      <c r="G99" s="39">
        <v>3.9</v>
      </c>
      <c r="H99" s="75" t="s">
        <v>492</v>
      </c>
      <c r="I99" s="39">
        <v>15</v>
      </c>
      <c r="J99" s="75" t="s">
        <v>492</v>
      </c>
      <c r="K99" s="39">
        <v>20</v>
      </c>
      <c r="L99" s="80" t="s">
        <v>79</v>
      </c>
      <c r="M99" s="39">
        <v>20</v>
      </c>
      <c r="N99" s="80" t="s">
        <v>79</v>
      </c>
      <c r="O99" s="67">
        <v>1.1</v>
      </c>
      <c r="P99" s="67" t="s">
        <v>492</v>
      </c>
      <c r="Q99" s="67">
        <v>4.7</v>
      </c>
      <c r="R99" s="67" t="s">
        <v>492</v>
      </c>
      <c r="S99" s="67">
        <v>190000</v>
      </c>
      <c r="T99" s="67" t="s">
        <v>80</v>
      </c>
      <c r="U99" s="42">
        <v>0.0039</v>
      </c>
      <c r="V99" s="42">
        <v>0.47</v>
      </c>
      <c r="W99" s="42" t="s">
        <v>81</v>
      </c>
      <c r="X99" s="42">
        <v>0.015</v>
      </c>
      <c r="Y99" s="42">
        <v>1.8</v>
      </c>
      <c r="Z99" s="42" t="s">
        <v>81</v>
      </c>
      <c r="AA99" s="42">
        <v>0.39</v>
      </c>
      <c r="AB99" s="42">
        <v>47</v>
      </c>
      <c r="AC99" s="42" t="s">
        <v>81</v>
      </c>
      <c r="AD99" s="42">
        <v>1.5</v>
      </c>
      <c r="AE99" s="42">
        <v>180</v>
      </c>
      <c r="AF99" s="42" t="s">
        <v>81</v>
      </c>
      <c r="AG99" s="42">
        <v>2</v>
      </c>
      <c r="AH99" s="42">
        <v>240</v>
      </c>
      <c r="AI99" s="42" t="s">
        <v>81</v>
      </c>
      <c r="AJ99" s="42">
        <v>2</v>
      </c>
      <c r="AK99" s="42">
        <v>240</v>
      </c>
      <c r="AL99" s="42" t="s">
        <v>81</v>
      </c>
      <c r="AM99" s="42">
        <v>10</v>
      </c>
      <c r="AN99" s="67" t="s">
        <v>82</v>
      </c>
      <c r="AO99" s="67">
        <v>3E-05</v>
      </c>
      <c r="AP99" s="67">
        <v>17</v>
      </c>
      <c r="AQ99" s="67" t="s">
        <v>1059</v>
      </c>
      <c r="AR99" s="67">
        <v>0.004900000000000001</v>
      </c>
      <c r="AS99" s="67">
        <v>48000</v>
      </c>
      <c r="AT99" s="67" t="s">
        <v>1060</v>
      </c>
      <c r="AU99" s="67">
        <v>0.02</v>
      </c>
      <c r="AV99" s="67" t="s">
        <v>1059</v>
      </c>
      <c r="AW99" s="67" t="s">
        <v>1059</v>
      </c>
      <c r="AX99" s="67" t="s">
        <v>1060</v>
      </c>
      <c r="AY99" s="67">
        <v>330</v>
      </c>
      <c r="AZ99" s="67">
        <v>0.22</v>
      </c>
      <c r="BA99" s="39" t="s">
        <v>1029</v>
      </c>
      <c r="BB99" s="105" t="s">
        <v>1061</v>
      </c>
    </row>
    <row r="100" spans="1:54" ht="12.75">
      <c r="A100" s="42" t="s">
        <v>98</v>
      </c>
      <c r="B100" s="40" t="s">
        <v>511</v>
      </c>
      <c r="C100" s="45">
        <v>0.63</v>
      </c>
      <c r="D100" s="76" t="s">
        <v>389</v>
      </c>
      <c r="E100" s="46">
        <v>2.6</v>
      </c>
      <c r="F100" s="76" t="s">
        <v>389</v>
      </c>
      <c r="G100" s="41">
        <v>63</v>
      </c>
      <c r="H100" s="76" t="s">
        <v>389</v>
      </c>
      <c r="I100" s="41">
        <v>260</v>
      </c>
      <c r="J100" s="76" t="s">
        <v>389</v>
      </c>
      <c r="K100" s="41">
        <v>63</v>
      </c>
      <c r="L100" s="76" t="s">
        <v>389</v>
      </c>
      <c r="M100" s="41">
        <v>260</v>
      </c>
      <c r="N100" s="80" t="s">
        <v>389</v>
      </c>
      <c r="O100" s="67">
        <v>5.7</v>
      </c>
      <c r="P100" s="67" t="s">
        <v>389</v>
      </c>
      <c r="Q100" s="67">
        <v>24</v>
      </c>
      <c r="R100" s="67" t="s">
        <v>389</v>
      </c>
      <c r="S100" s="67">
        <v>27</v>
      </c>
      <c r="T100" s="67" t="s">
        <v>389</v>
      </c>
      <c r="U100" s="42">
        <v>0.063</v>
      </c>
      <c r="V100" s="42">
        <v>0.0075</v>
      </c>
      <c r="W100" s="42" t="s">
        <v>81</v>
      </c>
      <c r="X100" s="42">
        <v>0.26</v>
      </c>
      <c r="Y100" s="42">
        <v>0.031000000000000003</v>
      </c>
      <c r="Z100" s="42" t="s">
        <v>81</v>
      </c>
      <c r="AA100" s="42">
        <v>6.3</v>
      </c>
      <c r="AB100" s="42">
        <v>0.75</v>
      </c>
      <c r="AC100" s="42" t="s">
        <v>81</v>
      </c>
      <c r="AD100" s="42">
        <v>26</v>
      </c>
      <c r="AE100" s="42">
        <v>3.1</v>
      </c>
      <c r="AF100" s="42" t="s">
        <v>81</v>
      </c>
      <c r="AG100" s="42">
        <v>6.3</v>
      </c>
      <c r="AH100" s="42">
        <v>0.75</v>
      </c>
      <c r="AI100" s="42" t="s">
        <v>81</v>
      </c>
      <c r="AJ100" s="42">
        <v>26</v>
      </c>
      <c r="AK100" s="42">
        <v>3.1</v>
      </c>
      <c r="AL100" s="42" t="s">
        <v>81</v>
      </c>
      <c r="AM100" s="42" t="s">
        <v>82</v>
      </c>
      <c r="AN100" s="67" t="s">
        <v>82</v>
      </c>
      <c r="AO100" s="67">
        <v>0.005</v>
      </c>
      <c r="AP100" s="67" t="s">
        <v>1059</v>
      </c>
      <c r="AQ100" s="67" t="s">
        <v>1068</v>
      </c>
      <c r="AR100" s="67" t="s">
        <v>1059</v>
      </c>
      <c r="AS100" s="67">
        <v>3.2</v>
      </c>
      <c r="AT100" s="67" t="s">
        <v>1061</v>
      </c>
      <c r="AU100" s="67">
        <v>1000000</v>
      </c>
      <c r="AV100" s="67">
        <v>13100</v>
      </c>
      <c r="AW100" s="67">
        <v>15000</v>
      </c>
      <c r="AX100" s="67" t="s">
        <v>1061</v>
      </c>
      <c r="AY100" s="67">
        <v>97</v>
      </c>
      <c r="AZ100" s="67">
        <v>18.07</v>
      </c>
      <c r="BA100" s="39" t="s">
        <v>1029</v>
      </c>
      <c r="BB100" s="105" t="s">
        <v>1060</v>
      </c>
    </row>
    <row r="101" spans="1:54" ht="12.75">
      <c r="A101" s="39" t="s">
        <v>512</v>
      </c>
      <c r="B101" s="40" t="s">
        <v>513</v>
      </c>
      <c r="C101" s="41">
        <v>60</v>
      </c>
      <c r="D101" s="76" t="s">
        <v>102</v>
      </c>
      <c r="E101" s="41">
        <v>60</v>
      </c>
      <c r="F101" s="76" t="s">
        <v>102</v>
      </c>
      <c r="G101" s="41">
        <v>6000</v>
      </c>
      <c r="H101" s="76" t="s">
        <v>102</v>
      </c>
      <c r="I101" s="41">
        <v>6000</v>
      </c>
      <c r="J101" s="76" t="s">
        <v>102</v>
      </c>
      <c r="K101" s="41">
        <v>60</v>
      </c>
      <c r="L101" s="76" t="s">
        <v>102</v>
      </c>
      <c r="M101" s="41">
        <v>60</v>
      </c>
      <c r="N101" s="80" t="s">
        <v>102</v>
      </c>
      <c r="O101" s="67">
        <v>2000</v>
      </c>
      <c r="P101" s="67" t="s">
        <v>492</v>
      </c>
      <c r="Q101" s="67">
        <v>25000</v>
      </c>
      <c r="R101" s="67" t="s">
        <v>492</v>
      </c>
      <c r="S101" s="67">
        <v>190000</v>
      </c>
      <c r="T101" s="67" t="s">
        <v>80</v>
      </c>
      <c r="U101" s="42">
        <v>6</v>
      </c>
      <c r="V101" s="42">
        <v>6.5</v>
      </c>
      <c r="W101" s="42" t="s">
        <v>81</v>
      </c>
      <c r="X101" s="42">
        <v>6</v>
      </c>
      <c r="Y101" s="42">
        <v>6.5</v>
      </c>
      <c r="Z101" s="42" t="s">
        <v>81</v>
      </c>
      <c r="AA101" s="42">
        <v>600</v>
      </c>
      <c r="AB101" s="42">
        <v>650</v>
      </c>
      <c r="AC101" s="42" t="s">
        <v>81</v>
      </c>
      <c r="AD101" s="42">
        <v>600</v>
      </c>
      <c r="AE101" s="42">
        <v>650</v>
      </c>
      <c r="AF101" s="42" t="s">
        <v>81</v>
      </c>
      <c r="AG101" s="42">
        <v>6</v>
      </c>
      <c r="AH101" s="42">
        <v>6.5</v>
      </c>
      <c r="AI101" s="42" t="s">
        <v>81</v>
      </c>
      <c r="AJ101" s="42">
        <v>6</v>
      </c>
      <c r="AK101" s="42">
        <v>6.5</v>
      </c>
      <c r="AL101" s="42" t="s">
        <v>81</v>
      </c>
      <c r="AM101" s="42" t="s">
        <v>82</v>
      </c>
      <c r="AN101" s="67" t="s">
        <v>82</v>
      </c>
      <c r="AO101" s="67">
        <v>0.009</v>
      </c>
      <c r="AP101" s="67" t="s">
        <v>1059</v>
      </c>
      <c r="AQ101" s="67" t="s">
        <v>1059</v>
      </c>
      <c r="AR101" s="67" t="s">
        <v>1059</v>
      </c>
      <c r="AS101" s="67">
        <v>389</v>
      </c>
      <c r="AT101" s="67" t="s">
        <v>1060</v>
      </c>
      <c r="AU101" s="67">
        <v>185</v>
      </c>
      <c r="AV101" s="67" t="s">
        <v>1059</v>
      </c>
      <c r="AW101" s="67" t="s">
        <v>1059</v>
      </c>
      <c r="AX101" s="67" t="s">
        <v>1060</v>
      </c>
      <c r="AY101" s="67">
        <v>345</v>
      </c>
      <c r="AZ101" s="67" t="s">
        <v>1059</v>
      </c>
      <c r="BA101" s="39" t="s">
        <v>1029</v>
      </c>
      <c r="BB101" s="105" t="s">
        <v>1060</v>
      </c>
    </row>
    <row r="102" spans="1:54" ht="12.75">
      <c r="A102" s="42" t="s">
        <v>99</v>
      </c>
      <c r="B102" s="40" t="s">
        <v>514</v>
      </c>
      <c r="C102" s="39">
        <v>0.031000000000000003</v>
      </c>
      <c r="D102" s="75" t="s">
        <v>492</v>
      </c>
      <c r="E102" s="39">
        <v>0.12</v>
      </c>
      <c r="F102" s="75" t="s">
        <v>492</v>
      </c>
      <c r="G102" s="39">
        <v>3.1</v>
      </c>
      <c r="H102" s="75" t="s">
        <v>492</v>
      </c>
      <c r="I102" s="39">
        <v>12</v>
      </c>
      <c r="J102" s="75" t="s">
        <v>492</v>
      </c>
      <c r="K102" s="39">
        <v>31</v>
      </c>
      <c r="L102" s="80" t="s">
        <v>492</v>
      </c>
      <c r="M102" s="39">
        <v>120</v>
      </c>
      <c r="N102" s="80" t="s">
        <v>492</v>
      </c>
      <c r="O102" s="67">
        <v>0.85</v>
      </c>
      <c r="P102" s="67" t="s">
        <v>492</v>
      </c>
      <c r="Q102" s="67">
        <v>3.8</v>
      </c>
      <c r="R102" s="67" t="s">
        <v>492</v>
      </c>
      <c r="S102" s="67">
        <v>190000</v>
      </c>
      <c r="T102" s="67" t="s">
        <v>80</v>
      </c>
      <c r="U102" s="42">
        <v>0.0031000000000000003</v>
      </c>
      <c r="V102" s="42">
        <v>0.0012</v>
      </c>
      <c r="W102" s="42" t="s">
        <v>81</v>
      </c>
      <c r="X102" s="42">
        <v>0.011999999999999999</v>
      </c>
      <c r="Y102" s="42">
        <v>0.0046</v>
      </c>
      <c r="Z102" s="42" t="s">
        <v>81</v>
      </c>
      <c r="AA102" s="42">
        <v>0.31</v>
      </c>
      <c r="AB102" s="42">
        <v>0.12</v>
      </c>
      <c r="AC102" s="42" t="s">
        <v>81</v>
      </c>
      <c r="AD102" s="42">
        <v>1.2</v>
      </c>
      <c r="AE102" s="42">
        <v>0.46</v>
      </c>
      <c r="AF102" s="42" t="s">
        <v>81</v>
      </c>
      <c r="AG102" s="42">
        <v>3.1</v>
      </c>
      <c r="AH102" s="42">
        <v>1.2</v>
      </c>
      <c r="AI102" s="42" t="s">
        <v>81</v>
      </c>
      <c r="AJ102" s="42">
        <v>12</v>
      </c>
      <c r="AK102" s="42">
        <v>4.6</v>
      </c>
      <c r="AL102" s="42" t="s">
        <v>81</v>
      </c>
      <c r="AM102" s="42" t="s">
        <v>82</v>
      </c>
      <c r="AN102" s="67" t="s">
        <v>82</v>
      </c>
      <c r="AO102" s="67" t="s">
        <v>1059</v>
      </c>
      <c r="AP102" s="67">
        <v>21</v>
      </c>
      <c r="AQ102" s="67" t="s">
        <v>1059</v>
      </c>
      <c r="AR102" s="67">
        <v>0.006</v>
      </c>
      <c r="AS102" s="67">
        <v>110</v>
      </c>
      <c r="AT102" s="67" t="s">
        <v>1060</v>
      </c>
      <c r="AU102" s="67">
        <v>1200</v>
      </c>
      <c r="AV102" s="67" t="s">
        <v>1059</v>
      </c>
      <c r="AW102" s="67" t="s">
        <v>1059</v>
      </c>
      <c r="AX102" s="67" t="s">
        <v>1060</v>
      </c>
      <c r="AY102" s="67">
        <v>302</v>
      </c>
      <c r="AZ102" s="67">
        <v>18.07</v>
      </c>
      <c r="BA102" s="39" t="s">
        <v>1029</v>
      </c>
      <c r="BB102" s="105" t="s">
        <v>1060</v>
      </c>
    </row>
    <row r="103" spans="1:54" ht="12.75">
      <c r="A103" s="42" t="s">
        <v>100</v>
      </c>
      <c r="B103" s="40" t="s">
        <v>515</v>
      </c>
      <c r="C103" s="39">
        <v>0.7</v>
      </c>
      <c r="D103" s="75" t="s">
        <v>492</v>
      </c>
      <c r="E103" s="39">
        <v>2.8</v>
      </c>
      <c r="F103" s="75" t="s">
        <v>492</v>
      </c>
      <c r="G103" s="39">
        <v>70</v>
      </c>
      <c r="H103" s="75" t="s">
        <v>492</v>
      </c>
      <c r="I103" s="41">
        <v>280</v>
      </c>
      <c r="J103" s="76" t="s">
        <v>492</v>
      </c>
      <c r="K103" s="41">
        <v>700</v>
      </c>
      <c r="L103" s="76" t="s">
        <v>492</v>
      </c>
      <c r="M103" s="41">
        <v>2800</v>
      </c>
      <c r="N103" s="80" t="s">
        <v>492</v>
      </c>
      <c r="O103" s="67">
        <v>19</v>
      </c>
      <c r="P103" s="67" t="s">
        <v>492</v>
      </c>
      <c r="Q103" s="67">
        <v>84</v>
      </c>
      <c r="R103" s="67" t="s">
        <v>492</v>
      </c>
      <c r="S103" s="67">
        <v>190000</v>
      </c>
      <c r="T103" s="67" t="s">
        <v>80</v>
      </c>
      <c r="U103" s="42">
        <v>0.07</v>
      </c>
      <c r="V103" s="42">
        <v>0.028999999999999998</v>
      </c>
      <c r="W103" s="42" t="s">
        <v>81</v>
      </c>
      <c r="X103" s="42">
        <v>0.28</v>
      </c>
      <c r="Y103" s="42">
        <v>0.12</v>
      </c>
      <c r="Z103" s="42" t="s">
        <v>81</v>
      </c>
      <c r="AA103" s="42">
        <v>7</v>
      </c>
      <c r="AB103" s="42">
        <v>2.9</v>
      </c>
      <c r="AC103" s="42" t="s">
        <v>81</v>
      </c>
      <c r="AD103" s="42">
        <v>28</v>
      </c>
      <c r="AE103" s="42">
        <v>12</v>
      </c>
      <c r="AF103" s="42" t="s">
        <v>81</v>
      </c>
      <c r="AG103" s="42">
        <v>70</v>
      </c>
      <c r="AH103" s="42">
        <v>29</v>
      </c>
      <c r="AI103" s="42" t="s">
        <v>81</v>
      </c>
      <c r="AJ103" s="42">
        <v>280</v>
      </c>
      <c r="AK103" s="42">
        <v>120</v>
      </c>
      <c r="AL103" s="42" t="s">
        <v>81</v>
      </c>
      <c r="AM103" s="42" t="s">
        <v>82</v>
      </c>
      <c r="AN103" s="67" t="s">
        <v>82</v>
      </c>
      <c r="AO103" s="67" t="s">
        <v>1059</v>
      </c>
      <c r="AP103" s="67">
        <v>0.94</v>
      </c>
      <c r="AQ103" s="67" t="s">
        <v>1059</v>
      </c>
      <c r="AR103" s="67">
        <v>0.00027</v>
      </c>
      <c r="AS103" s="67">
        <v>120</v>
      </c>
      <c r="AT103" s="67" t="s">
        <v>1060</v>
      </c>
      <c r="AU103" s="67">
        <v>280000</v>
      </c>
      <c r="AV103" s="67" t="s">
        <v>1059</v>
      </c>
      <c r="AW103" s="67" t="s">
        <v>1059</v>
      </c>
      <c r="AX103" s="67" t="s">
        <v>1060</v>
      </c>
      <c r="AY103" s="67">
        <v>258</v>
      </c>
      <c r="AZ103" s="67">
        <v>0.69</v>
      </c>
      <c r="BA103" s="39" t="s">
        <v>1029</v>
      </c>
      <c r="BB103" s="105" t="s">
        <v>1060</v>
      </c>
    </row>
    <row r="104" spans="1:54" ht="12.75">
      <c r="A104" s="43" t="s">
        <v>101</v>
      </c>
      <c r="B104" s="44" t="s">
        <v>516</v>
      </c>
      <c r="C104" s="41">
        <v>30000</v>
      </c>
      <c r="D104" s="76" t="s">
        <v>102</v>
      </c>
      <c r="E104" s="41">
        <v>30000</v>
      </c>
      <c r="F104" s="76" t="s">
        <v>102</v>
      </c>
      <c r="G104" s="41">
        <v>3000000</v>
      </c>
      <c r="H104" s="76" t="s">
        <v>102</v>
      </c>
      <c r="I104" s="41">
        <v>3000000</v>
      </c>
      <c r="J104" s="76" t="s">
        <v>102</v>
      </c>
      <c r="K104" s="41">
        <v>30000</v>
      </c>
      <c r="L104" s="76" t="s">
        <v>102</v>
      </c>
      <c r="M104" s="41">
        <v>30000</v>
      </c>
      <c r="N104" s="80" t="s">
        <v>102</v>
      </c>
      <c r="O104" s="67">
        <v>1900</v>
      </c>
      <c r="P104" s="67" t="s">
        <v>389</v>
      </c>
      <c r="Q104" s="67">
        <v>8000</v>
      </c>
      <c r="R104" s="67" t="s">
        <v>389</v>
      </c>
      <c r="S104" s="67">
        <v>9100</v>
      </c>
      <c r="T104" s="67" t="s">
        <v>389</v>
      </c>
      <c r="U104" s="42">
        <v>3000</v>
      </c>
      <c r="V104" s="42">
        <v>360</v>
      </c>
      <c r="W104" s="42" t="s">
        <v>81</v>
      </c>
      <c r="X104" s="42">
        <v>3000</v>
      </c>
      <c r="Y104" s="42">
        <v>360</v>
      </c>
      <c r="Z104" s="42" t="s">
        <v>81</v>
      </c>
      <c r="AA104" s="42">
        <v>10000</v>
      </c>
      <c r="AB104" s="42">
        <v>10000</v>
      </c>
      <c r="AC104" s="42" t="s">
        <v>80</v>
      </c>
      <c r="AD104" s="42">
        <v>10000</v>
      </c>
      <c r="AE104" s="42">
        <v>10000</v>
      </c>
      <c r="AF104" s="42" t="s">
        <v>80</v>
      </c>
      <c r="AG104" s="42">
        <v>3000</v>
      </c>
      <c r="AH104" s="42">
        <v>360</v>
      </c>
      <c r="AI104" s="42" t="s">
        <v>81</v>
      </c>
      <c r="AJ104" s="42">
        <v>3000</v>
      </c>
      <c r="AK104" s="42">
        <v>360</v>
      </c>
      <c r="AL104" s="42" t="s">
        <v>81</v>
      </c>
      <c r="AM104" s="42" t="s">
        <v>82</v>
      </c>
      <c r="AN104" s="67" t="s">
        <v>82</v>
      </c>
      <c r="AO104" s="67">
        <v>0.97</v>
      </c>
      <c r="AP104" s="67" t="s">
        <v>1059</v>
      </c>
      <c r="AQ104" s="67" t="s">
        <v>1069</v>
      </c>
      <c r="AR104" s="67" t="s">
        <v>1059</v>
      </c>
      <c r="AS104" s="67">
        <v>3.1</v>
      </c>
      <c r="AT104" s="67" t="s">
        <v>1061</v>
      </c>
      <c r="AU104" s="67">
        <v>310000</v>
      </c>
      <c r="AV104" s="67">
        <v>13100</v>
      </c>
      <c r="AW104" s="67">
        <v>15000</v>
      </c>
      <c r="AX104" s="67" t="s">
        <v>1061</v>
      </c>
      <c r="AY104" s="67">
        <v>-33.3</v>
      </c>
      <c r="AZ104" s="67" t="s">
        <v>1059</v>
      </c>
      <c r="BA104" s="39" t="s">
        <v>1029</v>
      </c>
      <c r="BB104" s="105" t="s">
        <v>1060</v>
      </c>
    </row>
    <row r="105" spans="1:54" ht="12.75">
      <c r="A105" s="43" t="s">
        <v>103</v>
      </c>
      <c r="B105" s="44" t="s">
        <v>517</v>
      </c>
      <c r="C105" s="41">
        <v>2000</v>
      </c>
      <c r="D105" s="76" t="s">
        <v>102</v>
      </c>
      <c r="E105" s="41">
        <v>2000</v>
      </c>
      <c r="F105" s="76" t="s">
        <v>102</v>
      </c>
      <c r="G105" s="41">
        <v>200000</v>
      </c>
      <c r="H105" s="76" t="s">
        <v>102</v>
      </c>
      <c r="I105" s="41">
        <v>200000</v>
      </c>
      <c r="J105" s="76" t="s">
        <v>102</v>
      </c>
      <c r="K105" s="41">
        <v>2000</v>
      </c>
      <c r="L105" s="76" t="s">
        <v>102</v>
      </c>
      <c r="M105" s="41">
        <v>2000</v>
      </c>
      <c r="N105" s="80" t="s">
        <v>102</v>
      </c>
      <c r="O105" s="67">
        <v>44000</v>
      </c>
      <c r="P105" s="67" t="s">
        <v>492</v>
      </c>
      <c r="Q105" s="67">
        <v>190000</v>
      </c>
      <c r="R105" s="67" t="s">
        <v>80</v>
      </c>
      <c r="S105" s="67">
        <v>190000</v>
      </c>
      <c r="T105" s="67" t="s">
        <v>80</v>
      </c>
      <c r="U105" s="42">
        <v>200</v>
      </c>
      <c r="V105" s="42">
        <v>24</v>
      </c>
      <c r="W105" s="42" t="s">
        <v>81</v>
      </c>
      <c r="X105" s="42">
        <v>200</v>
      </c>
      <c r="Y105" s="42">
        <v>24</v>
      </c>
      <c r="Z105" s="42" t="s">
        <v>81</v>
      </c>
      <c r="AA105" s="42">
        <v>20000</v>
      </c>
      <c r="AB105" s="42">
        <v>2400</v>
      </c>
      <c r="AC105" s="42" t="s">
        <v>81</v>
      </c>
      <c r="AD105" s="42">
        <v>20000</v>
      </c>
      <c r="AE105" s="42">
        <v>2400</v>
      </c>
      <c r="AF105" s="42" t="s">
        <v>81</v>
      </c>
      <c r="AG105" s="42">
        <v>200</v>
      </c>
      <c r="AH105" s="42">
        <v>24</v>
      </c>
      <c r="AI105" s="42" t="s">
        <v>81</v>
      </c>
      <c r="AJ105" s="42">
        <v>200</v>
      </c>
      <c r="AK105" s="42">
        <v>24</v>
      </c>
      <c r="AL105" s="42" t="s">
        <v>81</v>
      </c>
      <c r="AM105" s="42" t="s">
        <v>82</v>
      </c>
      <c r="AN105" s="67" t="s">
        <v>82</v>
      </c>
      <c r="AO105" s="67">
        <v>0.2</v>
      </c>
      <c r="AP105" s="67" t="s">
        <v>1059</v>
      </c>
      <c r="AQ105" s="67" t="s">
        <v>1059</v>
      </c>
      <c r="AR105" s="67" t="s">
        <v>1059</v>
      </c>
      <c r="AS105" s="67">
        <v>2.7</v>
      </c>
      <c r="AT105" s="67" t="s">
        <v>1060</v>
      </c>
      <c r="AU105" s="67">
        <v>2160000</v>
      </c>
      <c r="AV105" s="67" t="s">
        <v>1059</v>
      </c>
      <c r="AW105" s="67" t="s">
        <v>1059</v>
      </c>
      <c r="AX105" s="67" t="s">
        <v>1060</v>
      </c>
      <c r="AY105" s="67">
        <v>603</v>
      </c>
      <c r="AZ105" s="67" t="s">
        <v>1059</v>
      </c>
      <c r="BA105" s="39" t="s">
        <v>1029</v>
      </c>
      <c r="BB105" s="105" t="s">
        <v>1060</v>
      </c>
    </row>
    <row r="106" spans="1:54" ht="12.75">
      <c r="A106" s="42" t="s">
        <v>104</v>
      </c>
      <c r="B106" s="40" t="s">
        <v>518</v>
      </c>
      <c r="C106" s="39">
        <v>2.1</v>
      </c>
      <c r="D106" s="75" t="s">
        <v>389</v>
      </c>
      <c r="E106" s="39">
        <v>8.8</v>
      </c>
      <c r="F106" s="75" t="s">
        <v>389</v>
      </c>
      <c r="G106" s="39">
        <v>210</v>
      </c>
      <c r="H106" s="75" t="s">
        <v>389</v>
      </c>
      <c r="I106" s="41">
        <v>880</v>
      </c>
      <c r="J106" s="75" t="s">
        <v>389</v>
      </c>
      <c r="K106" s="39">
        <v>2.1</v>
      </c>
      <c r="L106" s="80" t="s">
        <v>389</v>
      </c>
      <c r="M106" s="39">
        <v>8.8</v>
      </c>
      <c r="N106" s="80" t="s">
        <v>389</v>
      </c>
      <c r="O106" s="67">
        <v>19</v>
      </c>
      <c r="P106" s="67" t="s">
        <v>389</v>
      </c>
      <c r="Q106" s="67">
        <v>79</v>
      </c>
      <c r="R106" s="67" t="s">
        <v>389</v>
      </c>
      <c r="S106" s="67">
        <v>91</v>
      </c>
      <c r="T106" s="67" t="s">
        <v>389</v>
      </c>
      <c r="U106" s="42">
        <v>0.21</v>
      </c>
      <c r="V106" s="42">
        <v>0.12</v>
      </c>
      <c r="W106" s="42" t="s">
        <v>81</v>
      </c>
      <c r="X106" s="42">
        <v>0.88</v>
      </c>
      <c r="Y106" s="42">
        <v>0.52</v>
      </c>
      <c r="Z106" s="42" t="s">
        <v>81</v>
      </c>
      <c r="AA106" s="42">
        <v>21</v>
      </c>
      <c r="AB106" s="42">
        <v>12</v>
      </c>
      <c r="AC106" s="42" t="s">
        <v>81</v>
      </c>
      <c r="AD106" s="42">
        <v>88</v>
      </c>
      <c r="AE106" s="42">
        <v>52</v>
      </c>
      <c r="AF106" s="42" t="s">
        <v>81</v>
      </c>
      <c r="AG106" s="42">
        <v>0.21</v>
      </c>
      <c r="AH106" s="42">
        <v>0.12</v>
      </c>
      <c r="AI106" s="42" t="s">
        <v>81</v>
      </c>
      <c r="AJ106" s="42">
        <v>0.88</v>
      </c>
      <c r="AK106" s="42">
        <v>0.52</v>
      </c>
      <c r="AL106" s="42" t="s">
        <v>81</v>
      </c>
      <c r="AM106" s="42" t="s">
        <v>82</v>
      </c>
      <c r="AN106" s="67" t="s">
        <v>82</v>
      </c>
      <c r="AO106" s="67">
        <v>0.007</v>
      </c>
      <c r="AP106" s="67">
        <v>0.0057</v>
      </c>
      <c r="AQ106" s="67" t="s">
        <v>1066</v>
      </c>
      <c r="AR106" s="67">
        <v>1.6000000000000001E-06</v>
      </c>
      <c r="AS106" s="67">
        <v>190</v>
      </c>
      <c r="AT106" s="67" t="s">
        <v>1061</v>
      </c>
      <c r="AU106" s="67">
        <v>33800</v>
      </c>
      <c r="AV106" s="67">
        <v>13000</v>
      </c>
      <c r="AW106" s="67">
        <v>14900</v>
      </c>
      <c r="AX106" s="67" t="s">
        <v>1061</v>
      </c>
      <c r="AY106" s="67">
        <v>184.4</v>
      </c>
      <c r="AZ106" s="67" t="s">
        <v>1059</v>
      </c>
      <c r="BA106" s="39" t="s">
        <v>1029</v>
      </c>
      <c r="BB106" s="105" t="s">
        <v>1060</v>
      </c>
    </row>
    <row r="107" spans="1:54" ht="12.75">
      <c r="A107" s="42" t="s">
        <v>105</v>
      </c>
      <c r="B107" s="40" t="s">
        <v>519</v>
      </c>
      <c r="C107" s="39">
        <v>66</v>
      </c>
      <c r="D107" s="75" t="s">
        <v>79</v>
      </c>
      <c r="E107" s="39">
        <v>66</v>
      </c>
      <c r="F107" s="75" t="s">
        <v>79</v>
      </c>
      <c r="G107" s="39">
        <v>66</v>
      </c>
      <c r="H107" s="75" t="s">
        <v>79</v>
      </c>
      <c r="I107" s="39">
        <v>66</v>
      </c>
      <c r="J107" s="75" t="s">
        <v>79</v>
      </c>
      <c r="K107" s="39">
        <v>66</v>
      </c>
      <c r="L107" s="80" t="s">
        <v>79</v>
      </c>
      <c r="M107" s="39">
        <v>66</v>
      </c>
      <c r="N107" s="80" t="s">
        <v>79</v>
      </c>
      <c r="O107" s="67">
        <v>66000</v>
      </c>
      <c r="P107" s="67" t="s">
        <v>492</v>
      </c>
      <c r="Q107" s="67">
        <v>190000</v>
      </c>
      <c r="R107" s="67" t="s">
        <v>80</v>
      </c>
      <c r="S107" s="67">
        <v>190000</v>
      </c>
      <c r="T107" s="67" t="s">
        <v>80</v>
      </c>
      <c r="U107" s="42">
        <v>6.6</v>
      </c>
      <c r="V107" s="42">
        <v>350</v>
      </c>
      <c r="W107" s="42" t="s">
        <v>81</v>
      </c>
      <c r="X107" s="42">
        <v>6.6</v>
      </c>
      <c r="Y107" s="42">
        <v>350</v>
      </c>
      <c r="Z107" s="42" t="s">
        <v>81</v>
      </c>
      <c r="AA107" s="42">
        <v>6.6</v>
      </c>
      <c r="AB107" s="42">
        <v>350</v>
      </c>
      <c r="AC107" s="42" t="s">
        <v>81</v>
      </c>
      <c r="AD107" s="42">
        <v>6.6</v>
      </c>
      <c r="AE107" s="42">
        <v>350</v>
      </c>
      <c r="AF107" s="42" t="s">
        <v>81</v>
      </c>
      <c r="AG107" s="42">
        <v>6.6</v>
      </c>
      <c r="AH107" s="42">
        <v>350</v>
      </c>
      <c r="AI107" s="42" t="s">
        <v>81</v>
      </c>
      <c r="AJ107" s="42">
        <v>6.6</v>
      </c>
      <c r="AK107" s="42">
        <v>350</v>
      </c>
      <c r="AL107" s="42" t="s">
        <v>81</v>
      </c>
      <c r="AM107" s="42">
        <v>10</v>
      </c>
      <c r="AN107" s="67" t="s">
        <v>82</v>
      </c>
      <c r="AO107" s="67">
        <v>0.3</v>
      </c>
      <c r="AP107" s="67" t="s">
        <v>1059</v>
      </c>
      <c r="AQ107" s="67" t="s">
        <v>1059</v>
      </c>
      <c r="AR107" s="67" t="s">
        <v>1059</v>
      </c>
      <c r="AS107" s="67">
        <v>21000</v>
      </c>
      <c r="AT107" s="67" t="s">
        <v>1060</v>
      </c>
      <c r="AU107" s="67">
        <v>0.066</v>
      </c>
      <c r="AV107" s="67" t="s">
        <v>1059</v>
      </c>
      <c r="AW107" s="67" t="s">
        <v>1059</v>
      </c>
      <c r="AX107" s="67" t="s">
        <v>1060</v>
      </c>
      <c r="AY107" s="67">
        <v>340</v>
      </c>
      <c r="AZ107" s="67">
        <v>0.28</v>
      </c>
      <c r="BA107" s="39" t="s">
        <v>1029</v>
      </c>
      <c r="BB107" s="105" t="s">
        <v>1061</v>
      </c>
    </row>
    <row r="108" spans="1:54" ht="12.75">
      <c r="A108" s="42" t="s">
        <v>106</v>
      </c>
      <c r="B108" s="40" t="s">
        <v>520</v>
      </c>
      <c r="C108" s="41">
        <v>3</v>
      </c>
      <c r="D108" s="76" t="s">
        <v>95</v>
      </c>
      <c r="E108" s="41">
        <v>3</v>
      </c>
      <c r="F108" s="76" t="s">
        <v>95</v>
      </c>
      <c r="G108" s="41">
        <v>300</v>
      </c>
      <c r="H108" s="76" t="s">
        <v>95</v>
      </c>
      <c r="I108" s="41">
        <v>300</v>
      </c>
      <c r="J108" s="76" t="s">
        <v>95</v>
      </c>
      <c r="K108" s="41">
        <v>3</v>
      </c>
      <c r="L108" s="76" t="s">
        <v>95</v>
      </c>
      <c r="M108" s="41">
        <v>3</v>
      </c>
      <c r="N108" s="80" t="s">
        <v>95</v>
      </c>
      <c r="O108" s="67">
        <v>78</v>
      </c>
      <c r="P108" s="67" t="s">
        <v>492</v>
      </c>
      <c r="Q108" s="67">
        <v>340</v>
      </c>
      <c r="R108" s="67" t="s">
        <v>492</v>
      </c>
      <c r="S108" s="67">
        <v>190000</v>
      </c>
      <c r="T108" s="67" t="s">
        <v>80</v>
      </c>
      <c r="U108" s="42">
        <v>0.3</v>
      </c>
      <c r="V108" s="42">
        <v>0.13</v>
      </c>
      <c r="W108" s="42" t="s">
        <v>81</v>
      </c>
      <c r="X108" s="42">
        <v>0.3</v>
      </c>
      <c r="Y108" s="42">
        <v>0.13</v>
      </c>
      <c r="Z108" s="42" t="s">
        <v>81</v>
      </c>
      <c r="AA108" s="42">
        <v>30</v>
      </c>
      <c r="AB108" s="42">
        <v>13</v>
      </c>
      <c r="AC108" s="42" t="s">
        <v>81</v>
      </c>
      <c r="AD108" s="42">
        <v>30</v>
      </c>
      <c r="AE108" s="42">
        <v>13</v>
      </c>
      <c r="AF108" s="42" t="s">
        <v>81</v>
      </c>
      <c r="AG108" s="42">
        <v>0.3</v>
      </c>
      <c r="AH108" s="42">
        <v>0.13</v>
      </c>
      <c r="AI108" s="42" t="s">
        <v>81</v>
      </c>
      <c r="AJ108" s="42">
        <v>0.3</v>
      </c>
      <c r="AK108" s="42">
        <v>0.13</v>
      </c>
      <c r="AL108" s="42" t="s">
        <v>81</v>
      </c>
      <c r="AM108" s="42" t="s">
        <v>82</v>
      </c>
      <c r="AN108" s="67" t="s">
        <v>82</v>
      </c>
      <c r="AO108" s="67">
        <v>0.035</v>
      </c>
      <c r="AP108" s="67">
        <v>0.23</v>
      </c>
      <c r="AQ108" s="67" t="s">
        <v>1059</v>
      </c>
      <c r="AR108" s="67" t="s">
        <v>1059</v>
      </c>
      <c r="AS108" s="67">
        <v>130</v>
      </c>
      <c r="AT108" s="67" t="s">
        <v>1060</v>
      </c>
      <c r="AU108" s="67">
        <v>70</v>
      </c>
      <c r="AV108" s="67" t="s">
        <v>1059</v>
      </c>
      <c r="AW108" s="67" t="s">
        <v>1059</v>
      </c>
      <c r="AX108" s="67" t="s">
        <v>1060</v>
      </c>
      <c r="AY108" s="67">
        <v>313</v>
      </c>
      <c r="AZ108" s="67" t="s">
        <v>1059</v>
      </c>
      <c r="BA108" s="39" t="s">
        <v>1029</v>
      </c>
      <c r="BB108" s="105" t="s">
        <v>1060</v>
      </c>
    </row>
    <row r="109" spans="1:54" ht="12.75">
      <c r="A109" s="47" t="s">
        <v>413</v>
      </c>
      <c r="B109" s="48" t="s">
        <v>521</v>
      </c>
      <c r="C109" s="41">
        <v>110</v>
      </c>
      <c r="D109" s="76" t="s">
        <v>492</v>
      </c>
      <c r="E109" s="41">
        <v>310</v>
      </c>
      <c r="F109" s="76" t="s">
        <v>492</v>
      </c>
      <c r="G109" s="41">
        <v>11000</v>
      </c>
      <c r="H109" s="76" t="s">
        <v>492</v>
      </c>
      <c r="I109" s="41">
        <v>31000</v>
      </c>
      <c r="J109" s="76" t="s">
        <v>492</v>
      </c>
      <c r="K109" s="41">
        <v>110</v>
      </c>
      <c r="L109" s="76" t="s">
        <v>492</v>
      </c>
      <c r="M109" s="41">
        <v>310</v>
      </c>
      <c r="N109" s="80" t="s">
        <v>492</v>
      </c>
      <c r="O109" s="67">
        <v>660</v>
      </c>
      <c r="P109" s="67" t="s">
        <v>492</v>
      </c>
      <c r="Q109" s="67">
        <v>8400</v>
      </c>
      <c r="R109" s="67" t="s">
        <v>492</v>
      </c>
      <c r="S109" s="67">
        <v>190000</v>
      </c>
      <c r="T109" s="67" t="s">
        <v>80</v>
      </c>
      <c r="U109" s="42">
        <v>11</v>
      </c>
      <c r="V109" s="42">
        <v>12</v>
      </c>
      <c r="W109" s="42" t="s">
        <v>81</v>
      </c>
      <c r="X109" s="42">
        <v>31</v>
      </c>
      <c r="Y109" s="42">
        <v>35</v>
      </c>
      <c r="Z109" s="42" t="s">
        <v>81</v>
      </c>
      <c r="AA109" s="42">
        <v>1100</v>
      </c>
      <c r="AB109" s="42">
        <v>1200</v>
      </c>
      <c r="AC109" s="42" t="s">
        <v>81</v>
      </c>
      <c r="AD109" s="42">
        <v>3100</v>
      </c>
      <c r="AE109" s="42">
        <v>3500</v>
      </c>
      <c r="AF109" s="42" t="s">
        <v>81</v>
      </c>
      <c r="AG109" s="42">
        <v>11</v>
      </c>
      <c r="AH109" s="42">
        <v>12</v>
      </c>
      <c r="AI109" s="42" t="s">
        <v>81</v>
      </c>
      <c r="AJ109" s="42">
        <v>31</v>
      </c>
      <c r="AK109" s="42">
        <v>35</v>
      </c>
      <c r="AL109" s="42" t="s">
        <v>81</v>
      </c>
      <c r="AM109" s="42" t="s">
        <v>82</v>
      </c>
      <c r="AN109" s="67" t="s">
        <v>82</v>
      </c>
      <c r="AO109" s="67">
        <v>0.003</v>
      </c>
      <c r="AP109" s="67" t="s">
        <v>1059</v>
      </c>
      <c r="AQ109" s="67">
        <v>0.01</v>
      </c>
      <c r="AR109" s="67" t="s">
        <v>1059</v>
      </c>
      <c r="AS109" s="67">
        <v>407.4</v>
      </c>
      <c r="AT109" s="67" t="s">
        <v>1060</v>
      </c>
      <c r="AU109" s="67">
        <v>31.5</v>
      </c>
      <c r="AV109" s="67" t="s">
        <v>1059</v>
      </c>
      <c r="AW109" s="67" t="s">
        <v>1059</v>
      </c>
      <c r="AX109" s="67" t="s">
        <v>1060</v>
      </c>
      <c r="AY109" s="67">
        <v>421</v>
      </c>
      <c r="AZ109" s="67" t="s">
        <v>1059</v>
      </c>
      <c r="BA109" s="39" t="s">
        <v>1029</v>
      </c>
      <c r="BB109" s="105" t="s">
        <v>1060</v>
      </c>
    </row>
    <row r="110" spans="1:54" ht="12.75">
      <c r="A110" s="43" t="s">
        <v>522</v>
      </c>
      <c r="B110" s="44" t="s">
        <v>523</v>
      </c>
      <c r="C110" s="41">
        <v>3</v>
      </c>
      <c r="D110" s="76" t="s">
        <v>102</v>
      </c>
      <c r="E110" s="41">
        <v>3</v>
      </c>
      <c r="F110" s="76" t="s">
        <v>102</v>
      </c>
      <c r="G110" s="41">
        <v>300</v>
      </c>
      <c r="H110" s="76" t="s">
        <v>102</v>
      </c>
      <c r="I110" s="41">
        <v>300</v>
      </c>
      <c r="J110" s="76" t="s">
        <v>102</v>
      </c>
      <c r="K110" s="41">
        <v>3000</v>
      </c>
      <c r="L110" s="76" t="s">
        <v>102</v>
      </c>
      <c r="M110" s="41">
        <v>3000</v>
      </c>
      <c r="N110" s="80" t="s">
        <v>102</v>
      </c>
      <c r="O110" s="67">
        <v>880</v>
      </c>
      <c r="P110" s="67" t="s">
        <v>492</v>
      </c>
      <c r="Q110" s="67">
        <v>11000</v>
      </c>
      <c r="R110" s="67" t="s">
        <v>492</v>
      </c>
      <c r="S110" s="67">
        <v>190000</v>
      </c>
      <c r="T110" s="67" t="s">
        <v>80</v>
      </c>
      <c r="U110" s="42">
        <v>0.3</v>
      </c>
      <c r="V110" s="42">
        <v>0.057</v>
      </c>
      <c r="W110" s="42" t="s">
        <v>81</v>
      </c>
      <c r="X110" s="42">
        <v>0.3</v>
      </c>
      <c r="Y110" s="42">
        <v>0.057</v>
      </c>
      <c r="Z110" s="42" t="s">
        <v>81</v>
      </c>
      <c r="AA110" s="42">
        <v>30</v>
      </c>
      <c r="AB110" s="42">
        <v>5.7</v>
      </c>
      <c r="AC110" s="42" t="s">
        <v>81</v>
      </c>
      <c r="AD110" s="42">
        <v>30</v>
      </c>
      <c r="AE110" s="42">
        <v>5.7</v>
      </c>
      <c r="AF110" s="42" t="s">
        <v>81</v>
      </c>
      <c r="AG110" s="42">
        <v>300</v>
      </c>
      <c r="AH110" s="42">
        <v>57</v>
      </c>
      <c r="AI110" s="42" t="s">
        <v>81</v>
      </c>
      <c r="AJ110" s="42">
        <v>300</v>
      </c>
      <c r="AK110" s="42">
        <v>57</v>
      </c>
      <c r="AL110" s="42" t="s">
        <v>81</v>
      </c>
      <c r="AM110" s="42" t="s">
        <v>82</v>
      </c>
      <c r="AN110" s="67" t="s">
        <v>82</v>
      </c>
      <c r="AO110" s="67">
        <v>0.004</v>
      </c>
      <c r="AP110" s="67" t="s">
        <v>1059</v>
      </c>
      <c r="AQ110" s="67" t="s">
        <v>1059</v>
      </c>
      <c r="AR110" s="67" t="s">
        <v>1059</v>
      </c>
      <c r="AS110" s="67">
        <v>31</v>
      </c>
      <c r="AT110" s="67" t="s">
        <v>1060</v>
      </c>
      <c r="AU110" s="67">
        <v>2000</v>
      </c>
      <c r="AV110" s="67" t="s">
        <v>1059</v>
      </c>
      <c r="AW110" s="67" t="s">
        <v>1059</v>
      </c>
      <c r="AX110" s="67" t="s">
        <v>1060</v>
      </c>
      <c r="AY110" s="67" t="s">
        <v>1070</v>
      </c>
      <c r="AZ110" s="67">
        <v>4.5</v>
      </c>
      <c r="BA110" s="39" t="s">
        <v>1029</v>
      </c>
      <c r="BB110" s="105" t="s">
        <v>1060</v>
      </c>
    </row>
    <row r="111" spans="1:54" ht="12.75">
      <c r="A111" s="43" t="s">
        <v>107</v>
      </c>
      <c r="B111" s="44" t="s">
        <v>524</v>
      </c>
      <c r="C111" s="41">
        <v>1800</v>
      </c>
      <c r="D111" s="76" t="s">
        <v>492</v>
      </c>
      <c r="E111" s="41">
        <v>2000</v>
      </c>
      <c r="F111" s="76" t="s">
        <v>79</v>
      </c>
      <c r="G111" s="41">
        <v>2000</v>
      </c>
      <c r="H111" s="76" t="s">
        <v>79</v>
      </c>
      <c r="I111" s="41">
        <v>2000</v>
      </c>
      <c r="J111" s="76" t="s">
        <v>79</v>
      </c>
      <c r="K111" s="41">
        <v>1800</v>
      </c>
      <c r="L111" s="76" t="s">
        <v>492</v>
      </c>
      <c r="M111" s="41">
        <v>2000</v>
      </c>
      <c r="N111" s="80" t="s">
        <v>79</v>
      </c>
      <c r="O111" s="67">
        <v>11000</v>
      </c>
      <c r="P111" s="67" t="s">
        <v>492</v>
      </c>
      <c r="Q111" s="67">
        <v>140000</v>
      </c>
      <c r="R111" s="67" t="s">
        <v>492</v>
      </c>
      <c r="S111" s="67">
        <v>190000</v>
      </c>
      <c r="T111" s="67" t="s">
        <v>80</v>
      </c>
      <c r="U111" s="42">
        <v>180</v>
      </c>
      <c r="V111" s="42">
        <v>880</v>
      </c>
      <c r="W111" s="42" t="s">
        <v>81</v>
      </c>
      <c r="X111" s="42">
        <v>200</v>
      </c>
      <c r="Y111" s="42">
        <v>970</v>
      </c>
      <c r="Z111" s="42" t="s">
        <v>81</v>
      </c>
      <c r="AA111" s="42">
        <v>200</v>
      </c>
      <c r="AB111" s="42">
        <v>970</v>
      </c>
      <c r="AC111" s="42" t="s">
        <v>81</v>
      </c>
      <c r="AD111" s="42">
        <v>200</v>
      </c>
      <c r="AE111" s="42">
        <v>970</v>
      </c>
      <c r="AF111" s="42" t="s">
        <v>81</v>
      </c>
      <c r="AG111" s="42">
        <v>180</v>
      </c>
      <c r="AH111" s="42">
        <v>880</v>
      </c>
      <c r="AI111" s="42" t="s">
        <v>81</v>
      </c>
      <c r="AJ111" s="42">
        <v>200</v>
      </c>
      <c r="AK111" s="42">
        <v>970</v>
      </c>
      <c r="AL111" s="42" t="s">
        <v>81</v>
      </c>
      <c r="AM111" s="42">
        <v>20</v>
      </c>
      <c r="AN111" s="67" t="s">
        <v>82</v>
      </c>
      <c r="AO111" s="67">
        <v>0.05</v>
      </c>
      <c r="AP111" s="67" t="s">
        <v>1059</v>
      </c>
      <c r="AQ111" s="67" t="s">
        <v>1059</v>
      </c>
      <c r="AR111" s="67" t="s">
        <v>1059</v>
      </c>
      <c r="AS111" s="67">
        <v>1900</v>
      </c>
      <c r="AT111" s="67" t="s">
        <v>1060</v>
      </c>
      <c r="AU111" s="67">
        <v>2</v>
      </c>
      <c r="AV111" s="67" t="s">
        <v>1059</v>
      </c>
      <c r="AW111" s="67" t="s">
        <v>1059</v>
      </c>
      <c r="AX111" s="67" t="s">
        <v>1060</v>
      </c>
      <c r="AY111" s="67">
        <v>520</v>
      </c>
      <c r="AZ111" s="67" t="s">
        <v>1059</v>
      </c>
      <c r="BA111" s="39" t="s">
        <v>1029</v>
      </c>
      <c r="BB111" s="105" t="s">
        <v>1060</v>
      </c>
    </row>
    <row r="112" spans="1:54" ht="12.75">
      <c r="A112" s="43" t="s">
        <v>108</v>
      </c>
      <c r="B112" s="44" t="s">
        <v>525</v>
      </c>
      <c r="C112" s="41">
        <v>200</v>
      </c>
      <c r="D112" s="76" t="s">
        <v>102</v>
      </c>
      <c r="E112" s="41">
        <v>200</v>
      </c>
      <c r="F112" s="76" t="s">
        <v>102</v>
      </c>
      <c r="G112" s="41">
        <v>20000</v>
      </c>
      <c r="H112" s="76" t="s">
        <v>102</v>
      </c>
      <c r="I112" s="41">
        <v>20000</v>
      </c>
      <c r="J112" s="76" t="s">
        <v>102</v>
      </c>
      <c r="K112" s="41">
        <v>200</v>
      </c>
      <c r="L112" s="76" t="s">
        <v>102</v>
      </c>
      <c r="M112" s="41">
        <v>200</v>
      </c>
      <c r="N112" s="80" t="s">
        <v>102</v>
      </c>
      <c r="O112" s="67">
        <v>6600</v>
      </c>
      <c r="P112" s="67" t="s">
        <v>492</v>
      </c>
      <c r="Q112" s="67">
        <v>84000</v>
      </c>
      <c r="R112" s="67" t="s">
        <v>492</v>
      </c>
      <c r="S112" s="67">
        <v>190000</v>
      </c>
      <c r="T112" s="67" t="s">
        <v>80</v>
      </c>
      <c r="U112" s="42">
        <v>20</v>
      </c>
      <c r="V112" s="42">
        <v>2.9</v>
      </c>
      <c r="W112" s="42" t="s">
        <v>81</v>
      </c>
      <c r="X112" s="42">
        <v>20</v>
      </c>
      <c r="Y112" s="42">
        <v>2.9</v>
      </c>
      <c r="Z112" s="42" t="s">
        <v>81</v>
      </c>
      <c r="AA112" s="42">
        <v>2000</v>
      </c>
      <c r="AB112" s="42">
        <v>290</v>
      </c>
      <c r="AC112" s="42" t="s">
        <v>81</v>
      </c>
      <c r="AD112" s="42">
        <v>2000</v>
      </c>
      <c r="AE112" s="42">
        <v>290</v>
      </c>
      <c r="AF112" s="42" t="s">
        <v>81</v>
      </c>
      <c r="AG112" s="42">
        <v>20</v>
      </c>
      <c r="AH112" s="42">
        <v>2.9</v>
      </c>
      <c r="AI112" s="42" t="s">
        <v>81</v>
      </c>
      <c r="AJ112" s="42">
        <v>20</v>
      </c>
      <c r="AK112" s="42">
        <v>2.9</v>
      </c>
      <c r="AL112" s="42" t="s">
        <v>81</v>
      </c>
      <c r="AM112" s="42" t="s">
        <v>82</v>
      </c>
      <c r="AN112" s="67" t="s">
        <v>82</v>
      </c>
      <c r="AO112" s="67">
        <v>0.03</v>
      </c>
      <c r="AP112" s="67" t="s">
        <v>1059</v>
      </c>
      <c r="AQ112" s="67" t="s">
        <v>1059</v>
      </c>
      <c r="AR112" s="67" t="s">
        <v>1059</v>
      </c>
      <c r="AS112" s="67">
        <v>13</v>
      </c>
      <c r="AT112" s="67" t="s">
        <v>1060</v>
      </c>
      <c r="AU112" s="67">
        <v>500</v>
      </c>
      <c r="AV112" s="67" t="s">
        <v>1059</v>
      </c>
      <c r="AW112" s="67" t="s">
        <v>1059</v>
      </c>
      <c r="AX112" s="67" t="s">
        <v>1060</v>
      </c>
      <c r="AY112" s="67">
        <v>415</v>
      </c>
      <c r="AZ112" s="67" t="s">
        <v>1059</v>
      </c>
      <c r="BA112" s="39" t="s">
        <v>1029</v>
      </c>
      <c r="BB112" s="105" t="s">
        <v>1060</v>
      </c>
    </row>
    <row r="113" spans="1:54" ht="12.75">
      <c r="A113" s="42" t="s">
        <v>109</v>
      </c>
      <c r="B113" s="40" t="s">
        <v>526</v>
      </c>
      <c r="C113" s="41">
        <v>5</v>
      </c>
      <c r="D113" s="76" t="s">
        <v>95</v>
      </c>
      <c r="E113" s="41">
        <v>5</v>
      </c>
      <c r="F113" s="76" t="s">
        <v>95</v>
      </c>
      <c r="G113" s="41">
        <v>500</v>
      </c>
      <c r="H113" s="76" t="s">
        <v>95</v>
      </c>
      <c r="I113" s="41">
        <v>500</v>
      </c>
      <c r="J113" s="76" t="s">
        <v>95</v>
      </c>
      <c r="K113" s="41">
        <v>500</v>
      </c>
      <c r="L113" s="76" t="s">
        <v>95</v>
      </c>
      <c r="M113" s="41">
        <v>500</v>
      </c>
      <c r="N113" s="80" t="s">
        <v>95</v>
      </c>
      <c r="O113" s="67">
        <v>57</v>
      </c>
      <c r="P113" s="67" t="s">
        <v>389</v>
      </c>
      <c r="Q113" s="67">
        <v>290</v>
      </c>
      <c r="R113" s="67" t="s">
        <v>389</v>
      </c>
      <c r="S113" s="67">
        <v>330</v>
      </c>
      <c r="T113" s="67" t="s">
        <v>389</v>
      </c>
      <c r="U113" s="42">
        <v>0.5</v>
      </c>
      <c r="V113" s="42">
        <v>0.13</v>
      </c>
      <c r="W113" s="42" t="s">
        <v>81</v>
      </c>
      <c r="X113" s="42">
        <v>0.5</v>
      </c>
      <c r="Y113" s="42">
        <v>0.13</v>
      </c>
      <c r="Z113" s="42" t="s">
        <v>81</v>
      </c>
      <c r="AA113" s="42">
        <v>50</v>
      </c>
      <c r="AB113" s="42">
        <v>13</v>
      </c>
      <c r="AC113" s="42" t="s">
        <v>81</v>
      </c>
      <c r="AD113" s="42">
        <v>50</v>
      </c>
      <c r="AE113" s="42">
        <v>13</v>
      </c>
      <c r="AF113" s="42" t="s">
        <v>81</v>
      </c>
      <c r="AG113" s="42">
        <v>50</v>
      </c>
      <c r="AH113" s="42">
        <v>13</v>
      </c>
      <c r="AI113" s="42" t="s">
        <v>81</v>
      </c>
      <c r="AJ113" s="42">
        <v>50</v>
      </c>
      <c r="AK113" s="42">
        <v>13</v>
      </c>
      <c r="AL113" s="42" t="s">
        <v>81</v>
      </c>
      <c r="AM113" s="42" t="s">
        <v>82</v>
      </c>
      <c r="AN113" s="67" t="s">
        <v>82</v>
      </c>
      <c r="AO113" s="67">
        <v>0.004</v>
      </c>
      <c r="AP113" s="67">
        <v>0.055</v>
      </c>
      <c r="AQ113" s="67" t="s">
        <v>1071</v>
      </c>
      <c r="AR113" s="67">
        <v>7.8E-06</v>
      </c>
      <c r="AS113" s="67">
        <v>58</v>
      </c>
      <c r="AT113" s="67" t="s">
        <v>1061</v>
      </c>
      <c r="AU113" s="67">
        <v>1780.5</v>
      </c>
      <c r="AV113" s="67">
        <v>13100</v>
      </c>
      <c r="AW113" s="67">
        <v>15000</v>
      </c>
      <c r="AX113" s="67" t="s">
        <v>1061</v>
      </c>
      <c r="AY113" s="67">
        <v>80.9</v>
      </c>
      <c r="AZ113" s="67">
        <v>0.35</v>
      </c>
      <c r="BA113" s="39" t="s">
        <v>1029</v>
      </c>
      <c r="BB113" s="105" t="s">
        <v>1061</v>
      </c>
    </row>
    <row r="114" spans="1:54" ht="12.75">
      <c r="A114" s="43" t="s">
        <v>110</v>
      </c>
      <c r="B114" s="44" t="s">
        <v>527</v>
      </c>
      <c r="C114" s="39">
        <v>0.0009300000000000002</v>
      </c>
      <c r="D114" s="75" t="s">
        <v>492</v>
      </c>
      <c r="E114" s="39">
        <v>0.011000000000000001</v>
      </c>
      <c r="F114" s="75" t="s">
        <v>492</v>
      </c>
      <c r="G114" s="39">
        <v>0.09300000000000001</v>
      </c>
      <c r="H114" s="75" t="s">
        <v>492</v>
      </c>
      <c r="I114" s="39">
        <v>1.1</v>
      </c>
      <c r="J114" s="75" t="s">
        <v>492</v>
      </c>
      <c r="K114" s="39">
        <v>0.93</v>
      </c>
      <c r="L114" s="80" t="s">
        <v>492</v>
      </c>
      <c r="M114" s="39">
        <v>11</v>
      </c>
      <c r="N114" s="80" t="s">
        <v>492</v>
      </c>
      <c r="O114" s="67">
        <v>0.018000000000000002</v>
      </c>
      <c r="P114" s="67" t="s">
        <v>492</v>
      </c>
      <c r="Q114" s="67">
        <v>0.34</v>
      </c>
      <c r="R114" s="67" t="s">
        <v>492</v>
      </c>
      <c r="S114" s="67">
        <v>190000</v>
      </c>
      <c r="T114" s="67" t="s">
        <v>80</v>
      </c>
      <c r="U114" s="42">
        <v>9.300000000000002E-05</v>
      </c>
      <c r="V114" s="42">
        <v>0.12</v>
      </c>
      <c r="W114" s="42" t="s">
        <v>81</v>
      </c>
      <c r="X114" s="42">
        <v>0.0011</v>
      </c>
      <c r="Y114" s="42">
        <v>1.5</v>
      </c>
      <c r="Z114" s="42" t="s">
        <v>81</v>
      </c>
      <c r="AA114" s="42">
        <v>0.009300000000000001</v>
      </c>
      <c r="AB114" s="42">
        <v>12</v>
      </c>
      <c r="AC114" s="42" t="s">
        <v>81</v>
      </c>
      <c r="AD114" s="42">
        <v>0.11</v>
      </c>
      <c r="AE114" s="42">
        <v>150</v>
      </c>
      <c r="AF114" s="42" t="s">
        <v>81</v>
      </c>
      <c r="AG114" s="42">
        <v>0.09300000000000001</v>
      </c>
      <c r="AH114" s="42">
        <v>120</v>
      </c>
      <c r="AI114" s="42" t="s">
        <v>81</v>
      </c>
      <c r="AJ114" s="42">
        <v>1.1</v>
      </c>
      <c r="AK114" s="42">
        <v>1500</v>
      </c>
      <c r="AL114" s="42" t="s">
        <v>81</v>
      </c>
      <c r="AM114" s="42">
        <v>5</v>
      </c>
      <c r="AN114" s="67" t="s">
        <v>82</v>
      </c>
      <c r="AO114" s="67">
        <v>0.003</v>
      </c>
      <c r="AP114" s="67">
        <v>230</v>
      </c>
      <c r="AQ114" s="67" t="s">
        <v>1059</v>
      </c>
      <c r="AR114" s="67">
        <v>0.067</v>
      </c>
      <c r="AS114" s="67">
        <v>530000</v>
      </c>
      <c r="AT114" s="67" t="s">
        <v>1060</v>
      </c>
      <c r="AU114" s="67">
        <v>520</v>
      </c>
      <c r="AV114" s="67" t="s">
        <v>1059</v>
      </c>
      <c r="AW114" s="67" t="s">
        <v>1059</v>
      </c>
      <c r="AX114" s="67" t="s">
        <v>1060</v>
      </c>
      <c r="AY114" s="67">
        <v>400</v>
      </c>
      <c r="AZ114" s="67">
        <v>15.81</v>
      </c>
      <c r="BA114" s="39" t="s">
        <v>1029</v>
      </c>
      <c r="BB114" s="105" t="s">
        <v>1060</v>
      </c>
    </row>
    <row r="115" spans="1:54" ht="12.75">
      <c r="A115" s="42" t="s">
        <v>111</v>
      </c>
      <c r="B115" s="40" t="s">
        <v>528</v>
      </c>
      <c r="C115" s="39">
        <v>0.29</v>
      </c>
      <c r="D115" s="75" t="s">
        <v>492</v>
      </c>
      <c r="E115" s="39">
        <v>3.6</v>
      </c>
      <c r="F115" s="75" t="s">
        <v>492</v>
      </c>
      <c r="G115" s="39">
        <v>11</v>
      </c>
      <c r="H115" s="75" t="s">
        <v>79</v>
      </c>
      <c r="I115" s="39">
        <v>11</v>
      </c>
      <c r="J115" s="75" t="s">
        <v>79</v>
      </c>
      <c r="K115" s="39">
        <v>11</v>
      </c>
      <c r="L115" s="80" t="s">
        <v>79</v>
      </c>
      <c r="M115" s="39">
        <v>11</v>
      </c>
      <c r="N115" s="80" t="s">
        <v>79</v>
      </c>
      <c r="O115" s="67">
        <v>5.7</v>
      </c>
      <c r="P115" s="67" t="s">
        <v>492</v>
      </c>
      <c r="Q115" s="67">
        <v>110</v>
      </c>
      <c r="R115" s="67" t="s">
        <v>492</v>
      </c>
      <c r="S115" s="67">
        <v>190000</v>
      </c>
      <c r="T115" s="67" t="s">
        <v>80</v>
      </c>
      <c r="U115" s="42">
        <v>0.029</v>
      </c>
      <c r="V115" s="42">
        <v>25</v>
      </c>
      <c r="W115" s="42" t="s">
        <v>81</v>
      </c>
      <c r="X115" s="42">
        <v>0.36</v>
      </c>
      <c r="Y115" s="42">
        <v>320</v>
      </c>
      <c r="Z115" s="42" t="s">
        <v>81</v>
      </c>
      <c r="AA115" s="42">
        <v>1.1</v>
      </c>
      <c r="AB115" s="42">
        <v>960</v>
      </c>
      <c r="AC115" s="42" t="s">
        <v>81</v>
      </c>
      <c r="AD115" s="42">
        <v>1.1</v>
      </c>
      <c r="AE115" s="42">
        <v>960</v>
      </c>
      <c r="AF115" s="42" t="s">
        <v>81</v>
      </c>
      <c r="AG115" s="42">
        <v>1.1</v>
      </c>
      <c r="AH115" s="42">
        <v>960</v>
      </c>
      <c r="AI115" s="42" t="s">
        <v>81</v>
      </c>
      <c r="AJ115" s="42">
        <v>1.1</v>
      </c>
      <c r="AK115" s="42">
        <v>960</v>
      </c>
      <c r="AL115" s="42" t="s">
        <v>81</v>
      </c>
      <c r="AM115" s="42">
        <v>5</v>
      </c>
      <c r="AN115" s="67" t="s">
        <v>82</v>
      </c>
      <c r="AO115" s="67" t="s">
        <v>1059</v>
      </c>
      <c r="AP115" s="67">
        <v>0.73</v>
      </c>
      <c r="AQ115" s="67" t="s">
        <v>1059</v>
      </c>
      <c r="AR115" s="67">
        <v>0.00011</v>
      </c>
      <c r="AS115" s="67">
        <v>350000</v>
      </c>
      <c r="AT115" s="67" t="s">
        <v>1060</v>
      </c>
      <c r="AU115" s="67">
        <v>0.011</v>
      </c>
      <c r="AV115" s="67" t="s">
        <v>1059</v>
      </c>
      <c r="AW115" s="67" t="s">
        <v>1059</v>
      </c>
      <c r="AX115" s="67" t="s">
        <v>1060</v>
      </c>
      <c r="AY115" s="67">
        <v>437.6</v>
      </c>
      <c r="AZ115" s="67">
        <v>0.19</v>
      </c>
      <c r="BA115" s="39" t="s">
        <v>1029</v>
      </c>
      <c r="BB115" s="105" t="s">
        <v>1061</v>
      </c>
    </row>
    <row r="116" spans="1:54" ht="12.75">
      <c r="A116" s="42" t="s">
        <v>112</v>
      </c>
      <c r="B116" s="40" t="s">
        <v>529</v>
      </c>
      <c r="C116" s="39">
        <v>0.2</v>
      </c>
      <c r="D116" s="75" t="s">
        <v>95</v>
      </c>
      <c r="E116" s="39">
        <v>0.2</v>
      </c>
      <c r="F116" s="75" t="s">
        <v>95</v>
      </c>
      <c r="G116" s="39">
        <v>3.8</v>
      </c>
      <c r="H116" s="75" t="s">
        <v>79</v>
      </c>
      <c r="I116" s="39">
        <v>3.8</v>
      </c>
      <c r="J116" s="75" t="s">
        <v>79</v>
      </c>
      <c r="K116" s="39">
        <v>3.8</v>
      </c>
      <c r="L116" s="80" t="s">
        <v>79</v>
      </c>
      <c r="M116" s="39">
        <v>3.8</v>
      </c>
      <c r="N116" s="80" t="s">
        <v>79</v>
      </c>
      <c r="O116" s="67">
        <v>0.57</v>
      </c>
      <c r="P116" s="67" t="s">
        <v>492</v>
      </c>
      <c r="Q116" s="67">
        <v>11</v>
      </c>
      <c r="R116" s="67" t="s">
        <v>492</v>
      </c>
      <c r="S116" s="67">
        <v>190000</v>
      </c>
      <c r="T116" s="67" t="s">
        <v>80</v>
      </c>
      <c r="U116" s="42">
        <v>0.02</v>
      </c>
      <c r="V116" s="42">
        <v>46</v>
      </c>
      <c r="W116" s="42" t="s">
        <v>81</v>
      </c>
      <c r="X116" s="42">
        <v>0.02</v>
      </c>
      <c r="Y116" s="42">
        <v>46</v>
      </c>
      <c r="Z116" s="42" t="s">
        <v>81</v>
      </c>
      <c r="AA116" s="42">
        <v>0.38</v>
      </c>
      <c r="AB116" s="42">
        <v>860</v>
      </c>
      <c r="AC116" s="42" t="s">
        <v>81</v>
      </c>
      <c r="AD116" s="42">
        <v>0.38</v>
      </c>
      <c r="AE116" s="42">
        <v>860</v>
      </c>
      <c r="AF116" s="42" t="s">
        <v>81</v>
      </c>
      <c r="AG116" s="42">
        <v>0.38</v>
      </c>
      <c r="AH116" s="42">
        <v>860</v>
      </c>
      <c r="AI116" s="42" t="s">
        <v>81</v>
      </c>
      <c r="AJ116" s="42">
        <v>0.38</v>
      </c>
      <c r="AK116" s="42">
        <v>860</v>
      </c>
      <c r="AL116" s="42" t="s">
        <v>81</v>
      </c>
      <c r="AM116" s="42">
        <v>5</v>
      </c>
      <c r="AN116" s="67" t="s">
        <v>82</v>
      </c>
      <c r="AO116" s="67" t="s">
        <v>1059</v>
      </c>
      <c r="AP116" s="67">
        <v>7.3</v>
      </c>
      <c r="AQ116" s="67" t="s">
        <v>1059</v>
      </c>
      <c r="AR116" s="67">
        <v>0.0011</v>
      </c>
      <c r="AS116" s="67">
        <v>910000</v>
      </c>
      <c r="AT116" s="67" t="s">
        <v>1060</v>
      </c>
      <c r="AU116" s="67">
        <v>0.0038</v>
      </c>
      <c r="AV116" s="67" t="s">
        <v>1059</v>
      </c>
      <c r="AW116" s="67" t="s">
        <v>1059</v>
      </c>
      <c r="AX116" s="67" t="s">
        <v>1060</v>
      </c>
      <c r="AY116" s="67">
        <v>495</v>
      </c>
      <c r="AZ116" s="67">
        <v>0.24</v>
      </c>
      <c r="BA116" s="39" t="s">
        <v>1029</v>
      </c>
      <c r="BB116" s="105" t="s">
        <v>1061</v>
      </c>
    </row>
    <row r="117" spans="1:54" ht="12.75">
      <c r="A117" s="42" t="s">
        <v>113</v>
      </c>
      <c r="B117" s="40" t="s">
        <v>530</v>
      </c>
      <c r="C117" s="39">
        <v>0.29</v>
      </c>
      <c r="D117" s="75" t="s">
        <v>492</v>
      </c>
      <c r="E117" s="39">
        <v>1.2</v>
      </c>
      <c r="F117" s="75" t="s">
        <v>79</v>
      </c>
      <c r="G117" s="39">
        <v>1.2</v>
      </c>
      <c r="H117" s="75" t="s">
        <v>79</v>
      </c>
      <c r="I117" s="39">
        <v>1.2</v>
      </c>
      <c r="J117" s="75" t="s">
        <v>79</v>
      </c>
      <c r="K117" s="39">
        <v>1.2</v>
      </c>
      <c r="L117" s="80" t="s">
        <v>79</v>
      </c>
      <c r="M117" s="39">
        <v>1.2</v>
      </c>
      <c r="N117" s="80" t="s">
        <v>79</v>
      </c>
      <c r="O117" s="67">
        <v>5.7</v>
      </c>
      <c r="P117" s="67" t="s">
        <v>492</v>
      </c>
      <c r="Q117" s="67">
        <v>110</v>
      </c>
      <c r="R117" s="67" t="s">
        <v>492</v>
      </c>
      <c r="S117" s="67">
        <v>190000</v>
      </c>
      <c r="T117" s="67" t="s">
        <v>80</v>
      </c>
      <c r="U117" s="42">
        <v>0.029</v>
      </c>
      <c r="V117" s="42">
        <v>40</v>
      </c>
      <c r="W117" s="42" t="s">
        <v>81</v>
      </c>
      <c r="X117" s="42">
        <v>0.12</v>
      </c>
      <c r="Y117" s="42">
        <v>170</v>
      </c>
      <c r="Z117" s="42" t="s">
        <v>81</v>
      </c>
      <c r="AA117" s="42">
        <v>0.12</v>
      </c>
      <c r="AB117" s="42">
        <v>170</v>
      </c>
      <c r="AC117" s="42" t="s">
        <v>81</v>
      </c>
      <c r="AD117" s="42">
        <v>0.12</v>
      </c>
      <c r="AE117" s="42">
        <v>170</v>
      </c>
      <c r="AF117" s="42" t="s">
        <v>81</v>
      </c>
      <c r="AG117" s="42">
        <v>0.12</v>
      </c>
      <c r="AH117" s="42">
        <v>170</v>
      </c>
      <c r="AI117" s="42" t="s">
        <v>81</v>
      </c>
      <c r="AJ117" s="42">
        <v>0.12</v>
      </c>
      <c r="AK117" s="42">
        <v>170</v>
      </c>
      <c r="AL117" s="42" t="s">
        <v>81</v>
      </c>
      <c r="AM117" s="42">
        <v>5</v>
      </c>
      <c r="AN117" s="67" t="s">
        <v>82</v>
      </c>
      <c r="AO117" s="67" t="s">
        <v>1059</v>
      </c>
      <c r="AP117" s="67">
        <v>0.73</v>
      </c>
      <c r="AQ117" s="67" t="s">
        <v>1059</v>
      </c>
      <c r="AR117" s="67">
        <v>0.00011</v>
      </c>
      <c r="AS117" s="67">
        <v>550000</v>
      </c>
      <c r="AT117" s="67" t="s">
        <v>1060</v>
      </c>
      <c r="AU117" s="67">
        <v>0.0012</v>
      </c>
      <c r="AV117" s="67" t="s">
        <v>1059</v>
      </c>
      <c r="AW117" s="67" t="s">
        <v>1059</v>
      </c>
      <c r="AX117" s="67" t="s">
        <v>1060</v>
      </c>
      <c r="AY117" s="67">
        <v>357</v>
      </c>
      <c r="AZ117" s="67">
        <v>0.21</v>
      </c>
      <c r="BA117" s="39" t="s">
        <v>1029</v>
      </c>
      <c r="BB117" s="105" t="s">
        <v>1061</v>
      </c>
    </row>
    <row r="118" spans="1:54" ht="12.75">
      <c r="A118" s="42" t="s">
        <v>114</v>
      </c>
      <c r="B118" s="40" t="s">
        <v>531</v>
      </c>
      <c r="C118" s="39">
        <v>0.26</v>
      </c>
      <c r="D118" s="75" t="s">
        <v>79</v>
      </c>
      <c r="E118" s="39">
        <v>0.26</v>
      </c>
      <c r="F118" s="75" t="s">
        <v>79</v>
      </c>
      <c r="G118" s="39">
        <v>0.26</v>
      </c>
      <c r="H118" s="75" t="s">
        <v>79</v>
      </c>
      <c r="I118" s="39">
        <v>0.26</v>
      </c>
      <c r="J118" s="75" t="s">
        <v>79</v>
      </c>
      <c r="K118" s="39">
        <v>0.26</v>
      </c>
      <c r="L118" s="80" t="s">
        <v>79</v>
      </c>
      <c r="M118" s="39">
        <v>0.26</v>
      </c>
      <c r="N118" s="80" t="s">
        <v>79</v>
      </c>
      <c r="O118" s="67">
        <v>13000</v>
      </c>
      <c r="P118" s="67" t="s">
        <v>492</v>
      </c>
      <c r="Q118" s="67">
        <v>170000</v>
      </c>
      <c r="R118" s="67" t="s">
        <v>492</v>
      </c>
      <c r="S118" s="67">
        <v>190000</v>
      </c>
      <c r="T118" s="67" t="s">
        <v>80</v>
      </c>
      <c r="U118" s="42">
        <v>0.026000000000000002</v>
      </c>
      <c r="V118" s="42">
        <v>180</v>
      </c>
      <c r="W118" s="42" t="s">
        <v>81</v>
      </c>
      <c r="X118" s="42">
        <v>0.026000000000000002</v>
      </c>
      <c r="Y118" s="42">
        <v>180</v>
      </c>
      <c r="Z118" s="42" t="s">
        <v>81</v>
      </c>
      <c r="AA118" s="42">
        <v>0.026000000000000002</v>
      </c>
      <c r="AB118" s="42">
        <v>180</v>
      </c>
      <c r="AC118" s="42" t="s">
        <v>81</v>
      </c>
      <c r="AD118" s="42">
        <v>0.026000000000000002</v>
      </c>
      <c r="AE118" s="42">
        <v>180</v>
      </c>
      <c r="AF118" s="42" t="s">
        <v>81</v>
      </c>
      <c r="AG118" s="42">
        <v>0.026000000000000002</v>
      </c>
      <c r="AH118" s="42">
        <v>180</v>
      </c>
      <c r="AI118" s="42" t="s">
        <v>81</v>
      </c>
      <c r="AJ118" s="42">
        <v>0.026000000000000002</v>
      </c>
      <c r="AK118" s="42">
        <v>180</v>
      </c>
      <c r="AL118" s="42" t="s">
        <v>81</v>
      </c>
      <c r="AM118" s="42">
        <v>5</v>
      </c>
      <c r="AN118" s="67" t="s">
        <v>82</v>
      </c>
      <c r="AO118" s="67">
        <v>0.06</v>
      </c>
      <c r="AP118" s="67" t="s">
        <v>1059</v>
      </c>
      <c r="AQ118" s="67" t="s">
        <v>1059</v>
      </c>
      <c r="AR118" s="67" t="s">
        <v>1059</v>
      </c>
      <c r="AS118" s="67">
        <v>2800000</v>
      </c>
      <c r="AT118" s="67" t="s">
        <v>1060</v>
      </c>
      <c r="AU118" s="67">
        <v>0.00026</v>
      </c>
      <c r="AV118" s="67" t="s">
        <v>1059</v>
      </c>
      <c r="AW118" s="67" t="s">
        <v>1059</v>
      </c>
      <c r="AX118" s="67" t="s">
        <v>1060</v>
      </c>
      <c r="AY118" s="67">
        <v>500</v>
      </c>
      <c r="AZ118" s="67">
        <v>0.19</v>
      </c>
      <c r="BA118" s="39" t="s">
        <v>1029</v>
      </c>
      <c r="BB118" s="105" t="s">
        <v>1061</v>
      </c>
    </row>
    <row r="119" spans="1:54" ht="12.75">
      <c r="A119" s="42" t="s">
        <v>115</v>
      </c>
      <c r="B119" s="40" t="s">
        <v>532</v>
      </c>
      <c r="C119" s="39">
        <v>0.55</v>
      </c>
      <c r="D119" s="75" t="s">
        <v>79</v>
      </c>
      <c r="E119" s="39">
        <v>0.55</v>
      </c>
      <c r="F119" s="75" t="s">
        <v>79</v>
      </c>
      <c r="G119" s="39">
        <v>0.55</v>
      </c>
      <c r="H119" s="75" t="s">
        <v>79</v>
      </c>
      <c r="I119" s="39">
        <v>0.55</v>
      </c>
      <c r="J119" s="75" t="s">
        <v>79</v>
      </c>
      <c r="K119" s="39">
        <v>0.55</v>
      </c>
      <c r="L119" s="80" t="s">
        <v>79</v>
      </c>
      <c r="M119" s="39">
        <v>0.55</v>
      </c>
      <c r="N119" s="80" t="s">
        <v>79</v>
      </c>
      <c r="O119" s="67">
        <v>57</v>
      </c>
      <c r="P119" s="67" t="s">
        <v>492</v>
      </c>
      <c r="Q119" s="67">
        <v>1100</v>
      </c>
      <c r="R119" s="67" t="s">
        <v>492</v>
      </c>
      <c r="S119" s="67">
        <v>190000</v>
      </c>
      <c r="T119" s="67" t="s">
        <v>80</v>
      </c>
      <c r="U119" s="42">
        <v>0.055</v>
      </c>
      <c r="V119" s="42">
        <v>610</v>
      </c>
      <c r="W119" s="42" t="s">
        <v>81</v>
      </c>
      <c r="X119" s="42">
        <v>0.055</v>
      </c>
      <c r="Y119" s="42">
        <v>610</v>
      </c>
      <c r="Z119" s="42" t="s">
        <v>81</v>
      </c>
      <c r="AA119" s="42">
        <v>0.055</v>
      </c>
      <c r="AB119" s="42">
        <v>610</v>
      </c>
      <c r="AC119" s="42" t="s">
        <v>81</v>
      </c>
      <c r="AD119" s="42">
        <v>0.055</v>
      </c>
      <c r="AE119" s="42">
        <v>610</v>
      </c>
      <c r="AF119" s="42" t="s">
        <v>81</v>
      </c>
      <c r="AG119" s="42">
        <v>0.055</v>
      </c>
      <c r="AH119" s="42">
        <v>610</v>
      </c>
      <c r="AI119" s="42" t="s">
        <v>81</v>
      </c>
      <c r="AJ119" s="42">
        <v>0.055</v>
      </c>
      <c r="AK119" s="42">
        <v>610</v>
      </c>
      <c r="AL119" s="42" t="s">
        <v>81</v>
      </c>
      <c r="AM119" s="42">
        <v>5</v>
      </c>
      <c r="AN119" s="67" t="s">
        <v>82</v>
      </c>
      <c r="AO119" s="67" t="s">
        <v>1059</v>
      </c>
      <c r="AP119" s="67">
        <v>0.073</v>
      </c>
      <c r="AQ119" s="67" t="s">
        <v>1059</v>
      </c>
      <c r="AR119" s="67">
        <v>0.00011</v>
      </c>
      <c r="AS119" s="67">
        <v>4400000</v>
      </c>
      <c r="AT119" s="67" t="s">
        <v>1060</v>
      </c>
      <c r="AU119" s="67">
        <v>0.00055</v>
      </c>
      <c r="AV119" s="67" t="s">
        <v>1059</v>
      </c>
      <c r="AW119" s="67" t="s">
        <v>1059</v>
      </c>
      <c r="AX119" s="67" t="s">
        <v>1060</v>
      </c>
      <c r="AY119" s="67">
        <v>480</v>
      </c>
      <c r="AZ119" s="67">
        <v>0.06</v>
      </c>
      <c r="BA119" s="39" t="s">
        <v>1029</v>
      </c>
      <c r="BB119" s="105" t="s">
        <v>1061</v>
      </c>
    </row>
    <row r="120" spans="1:54" ht="12.75">
      <c r="A120" s="42" t="s">
        <v>116</v>
      </c>
      <c r="B120" s="40" t="s">
        <v>533</v>
      </c>
      <c r="C120" s="41">
        <v>150000</v>
      </c>
      <c r="D120" s="76" t="s">
        <v>492</v>
      </c>
      <c r="E120" s="41">
        <v>410000</v>
      </c>
      <c r="F120" s="76" t="s">
        <v>492</v>
      </c>
      <c r="G120" s="41">
        <v>2700000</v>
      </c>
      <c r="H120" s="76" t="s">
        <v>79</v>
      </c>
      <c r="I120" s="41">
        <v>2700000</v>
      </c>
      <c r="J120" s="76" t="s">
        <v>79</v>
      </c>
      <c r="K120" s="41">
        <v>150000</v>
      </c>
      <c r="L120" s="76" t="s">
        <v>492</v>
      </c>
      <c r="M120" s="41">
        <v>410000</v>
      </c>
      <c r="N120" s="80" t="s">
        <v>492</v>
      </c>
      <c r="O120" s="67">
        <v>190000</v>
      </c>
      <c r="P120" s="67" t="s">
        <v>80</v>
      </c>
      <c r="Q120" s="67">
        <v>190000</v>
      </c>
      <c r="R120" s="67" t="s">
        <v>80</v>
      </c>
      <c r="S120" s="67">
        <v>190000</v>
      </c>
      <c r="T120" s="67" t="s">
        <v>80</v>
      </c>
      <c r="U120" s="42">
        <v>15000</v>
      </c>
      <c r="V120" s="42">
        <v>2900</v>
      </c>
      <c r="W120" s="42" t="s">
        <v>81</v>
      </c>
      <c r="X120" s="42">
        <v>41000</v>
      </c>
      <c r="Y120" s="42">
        <v>7800</v>
      </c>
      <c r="Z120" s="42" t="s">
        <v>81</v>
      </c>
      <c r="AA120" s="42">
        <v>190000</v>
      </c>
      <c r="AB120" s="42">
        <v>52000</v>
      </c>
      <c r="AC120" s="42" t="s">
        <v>81</v>
      </c>
      <c r="AD120" s="42">
        <v>190000</v>
      </c>
      <c r="AE120" s="42">
        <v>52000</v>
      </c>
      <c r="AF120" s="42" t="s">
        <v>81</v>
      </c>
      <c r="AG120" s="42">
        <v>15000</v>
      </c>
      <c r="AH120" s="42">
        <v>2900</v>
      </c>
      <c r="AI120" s="42" t="s">
        <v>81</v>
      </c>
      <c r="AJ120" s="42">
        <v>41000</v>
      </c>
      <c r="AK120" s="42">
        <v>7800</v>
      </c>
      <c r="AL120" s="42" t="s">
        <v>81</v>
      </c>
      <c r="AM120" s="42" t="s">
        <v>82</v>
      </c>
      <c r="AN120" s="67" t="s">
        <v>82</v>
      </c>
      <c r="AO120" s="67">
        <v>4</v>
      </c>
      <c r="AP120" s="67" t="s">
        <v>1059</v>
      </c>
      <c r="AQ120" s="67" t="s">
        <v>1059</v>
      </c>
      <c r="AR120" s="67" t="s">
        <v>1059</v>
      </c>
      <c r="AS120" s="67">
        <v>32</v>
      </c>
      <c r="AT120" s="67" t="s">
        <v>1060</v>
      </c>
      <c r="AU120" s="67">
        <v>2700</v>
      </c>
      <c r="AV120" s="67" t="s">
        <v>1059</v>
      </c>
      <c r="AW120" s="67" t="s">
        <v>1059</v>
      </c>
      <c r="AX120" s="67" t="s">
        <v>1060</v>
      </c>
      <c r="AY120" s="67">
        <v>249.2</v>
      </c>
      <c r="AZ120" s="67" t="s">
        <v>1059</v>
      </c>
      <c r="BA120" s="39" t="s">
        <v>1029</v>
      </c>
      <c r="BB120" s="105" t="s">
        <v>1060</v>
      </c>
    </row>
    <row r="121" spans="1:54" ht="12.75">
      <c r="A121" s="43" t="s">
        <v>117</v>
      </c>
      <c r="B121" s="44" t="s">
        <v>534</v>
      </c>
      <c r="C121" s="39">
        <v>0.051</v>
      </c>
      <c r="D121" s="75" t="s">
        <v>492</v>
      </c>
      <c r="E121" s="39">
        <v>0.2</v>
      </c>
      <c r="F121" s="75" t="s">
        <v>492</v>
      </c>
      <c r="G121" s="39">
        <v>5.1</v>
      </c>
      <c r="H121" s="75" t="s">
        <v>492</v>
      </c>
      <c r="I121" s="41">
        <v>20</v>
      </c>
      <c r="J121" s="76" t="s">
        <v>492</v>
      </c>
      <c r="K121" s="41">
        <v>51</v>
      </c>
      <c r="L121" s="76" t="s">
        <v>492</v>
      </c>
      <c r="M121" s="41">
        <v>200</v>
      </c>
      <c r="N121" s="80" t="s">
        <v>492</v>
      </c>
      <c r="O121" s="67">
        <v>1.4</v>
      </c>
      <c r="P121" s="67" t="s">
        <v>492</v>
      </c>
      <c r="Q121" s="67">
        <v>6.1</v>
      </c>
      <c r="R121" s="67" t="s">
        <v>492</v>
      </c>
      <c r="S121" s="67">
        <v>10000</v>
      </c>
      <c r="T121" s="67" t="s">
        <v>80</v>
      </c>
      <c r="U121" s="42">
        <v>0.0051</v>
      </c>
      <c r="V121" s="42">
        <v>0.012</v>
      </c>
      <c r="W121" s="42" t="s">
        <v>81</v>
      </c>
      <c r="X121" s="42">
        <v>0.02</v>
      </c>
      <c r="Y121" s="42">
        <v>0.048</v>
      </c>
      <c r="Z121" s="42" t="s">
        <v>81</v>
      </c>
      <c r="AA121" s="42">
        <v>0.51</v>
      </c>
      <c r="AB121" s="42">
        <v>1.2</v>
      </c>
      <c r="AC121" s="42" t="s">
        <v>81</v>
      </c>
      <c r="AD121" s="42">
        <v>2</v>
      </c>
      <c r="AE121" s="42">
        <v>4.8</v>
      </c>
      <c r="AF121" s="42" t="s">
        <v>81</v>
      </c>
      <c r="AG121" s="42">
        <v>5.1</v>
      </c>
      <c r="AH121" s="42">
        <v>12</v>
      </c>
      <c r="AI121" s="42" t="s">
        <v>81</v>
      </c>
      <c r="AJ121" s="42">
        <v>20</v>
      </c>
      <c r="AK121" s="42">
        <v>48</v>
      </c>
      <c r="AL121" s="42" t="s">
        <v>81</v>
      </c>
      <c r="AM121" s="42">
        <v>30</v>
      </c>
      <c r="AN121" s="67" t="s">
        <v>82</v>
      </c>
      <c r="AO121" s="67" t="s">
        <v>1059</v>
      </c>
      <c r="AP121" s="67">
        <v>13</v>
      </c>
      <c r="AQ121" s="67" t="s">
        <v>1059</v>
      </c>
      <c r="AR121" s="67" t="s">
        <v>1059</v>
      </c>
      <c r="AS121" s="67">
        <v>920</v>
      </c>
      <c r="AT121" s="67" t="s">
        <v>1060</v>
      </c>
      <c r="AU121" s="67">
        <v>53</v>
      </c>
      <c r="AV121" s="67" t="s">
        <v>1059</v>
      </c>
      <c r="AW121" s="67" t="s">
        <v>1059</v>
      </c>
      <c r="AX121" s="67" t="s">
        <v>1061</v>
      </c>
      <c r="AY121" s="67">
        <v>220.8</v>
      </c>
      <c r="AZ121" s="67">
        <v>121413.6</v>
      </c>
      <c r="BA121" s="39" t="s">
        <v>1029</v>
      </c>
      <c r="BB121" s="105" t="s">
        <v>1060</v>
      </c>
    </row>
    <row r="122" spans="1:54" ht="12.75">
      <c r="A122" s="42" t="s">
        <v>118</v>
      </c>
      <c r="B122" s="40" t="s">
        <v>535</v>
      </c>
      <c r="C122" s="41">
        <v>18000</v>
      </c>
      <c r="D122" s="76" t="s">
        <v>492</v>
      </c>
      <c r="E122" s="41">
        <v>51000</v>
      </c>
      <c r="F122" s="76" t="s">
        <v>492</v>
      </c>
      <c r="G122" s="41">
        <v>1800000</v>
      </c>
      <c r="H122" s="76" t="s">
        <v>492</v>
      </c>
      <c r="I122" s="41">
        <v>5100000</v>
      </c>
      <c r="J122" s="76" t="s">
        <v>492</v>
      </c>
      <c r="K122" s="41">
        <v>18000</v>
      </c>
      <c r="L122" s="76" t="s">
        <v>492</v>
      </c>
      <c r="M122" s="41">
        <v>51000</v>
      </c>
      <c r="N122" s="80" t="s">
        <v>492</v>
      </c>
      <c r="O122" s="67">
        <v>10000</v>
      </c>
      <c r="P122" s="67" t="s">
        <v>80</v>
      </c>
      <c r="Q122" s="67">
        <v>10000</v>
      </c>
      <c r="R122" s="67" t="s">
        <v>80</v>
      </c>
      <c r="S122" s="67">
        <v>10000</v>
      </c>
      <c r="T122" s="67" t="s">
        <v>80</v>
      </c>
      <c r="U122" s="42">
        <v>1800</v>
      </c>
      <c r="V122" s="42">
        <v>650</v>
      </c>
      <c r="W122" s="42" t="s">
        <v>81</v>
      </c>
      <c r="X122" s="42">
        <v>5100</v>
      </c>
      <c r="Y122" s="42">
        <v>1800</v>
      </c>
      <c r="Z122" s="42" t="s">
        <v>81</v>
      </c>
      <c r="AA122" s="42">
        <v>10000</v>
      </c>
      <c r="AB122" s="42">
        <v>10000</v>
      </c>
      <c r="AC122" s="42" t="s">
        <v>80</v>
      </c>
      <c r="AD122" s="42">
        <v>10000</v>
      </c>
      <c r="AE122" s="42">
        <v>10000</v>
      </c>
      <c r="AF122" s="42" t="s">
        <v>80</v>
      </c>
      <c r="AG122" s="42">
        <v>1800</v>
      </c>
      <c r="AH122" s="42">
        <v>650</v>
      </c>
      <c r="AI122" s="42" t="s">
        <v>81</v>
      </c>
      <c r="AJ122" s="42">
        <v>5100</v>
      </c>
      <c r="AK122" s="42">
        <v>1800</v>
      </c>
      <c r="AL122" s="42" t="s">
        <v>81</v>
      </c>
      <c r="AM122" s="42" t="s">
        <v>82</v>
      </c>
      <c r="AN122" s="67" t="s">
        <v>82</v>
      </c>
      <c r="AO122" s="67">
        <v>0.5</v>
      </c>
      <c r="AP122" s="67" t="s">
        <v>1059</v>
      </c>
      <c r="AQ122" s="67" t="s">
        <v>1059</v>
      </c>
      <c r="AR122" s="67" t="s">
        <v>1059</v>
      </c>
      <c r="AS122" s="67">
        <v>100</v>
      </c>
      <c r="AT122" s="67" t="s">
        <v>1060</v>
      </c>
      <c r="AU122" s="67">
        <v>40000</v>
      </c>
      <c r="AV122" s="67" t="s">
        <v>1059</v>
      </c>
      <c r="AW122" s="67" t="s">
        <v>1059</v>
      </c>
      <c r="AX122" s="67" t="s">
        <v>1061</v>
      </c>
      <c r="AY122" s="67">
        <v>205.3</v>
      </c>
      <c r="AZ122" s="67" t="s">
        <v>1059</v>
      </c>
      <c r="BA122" s="39" t="s">
        <v>1029</v>
      </c>
      <c r="BB122" s="105" t="s">
        <v>1060</v>
      </c>
    </row>
    <row r="123" spans="1:54" ht="12.75">
      <c r="A123" s="42" t="s">
        <v>119</v>
      </c>
      <c r="B123" s="40" t="s">
        <v>536</v>
      </c>
      <c r="C123" s="39">
        <v>1</v>
      </c>
      <c r="D123" s="75" t="s">
        <v>389</v>
      </c>
      <c r="E123" s="39">
        <v>5.1</v>
      </c>
      <c r="F123" s="75" t="s">
        <v>389</v>
      </c>
      <c r="G123" s="41">
        <v>100</v>
      </c>
      <c r="H123" s="76" t="s">
        <v>389</v>
      </c>
      <c r="I123" s="41">
        <v>510</v>
      </c>
      <c r="J123" s="76" t="s">
        <v>389</v>
      </c>
      <c r="K123" s="41">
        <v>100</v>
      </c>
      <c r="L123" s="76" t="s">
        <v>389</v>
      </c>
      <c r="M123" s="41">
        <v>510</v>
      </c>
      <c r="N123" s="80" t="s">
        <v>389</v>
      </c>
      <c r="O123" s="67">
        <v>9</v>
      </c>
      <c r="P123" s="67" t="s">
        <v>389</v>
      </c>
      <c r="Q123" s="67">
        <v>45</v>
      </c>
      <c r="R123" s="67" t="s">
        <v>389</v>
      </c>
      <c r="S123" s="67">
        <v>52</v>
      </c>
      <c r="T123" s="67" t="s">
        <v>389</v>
      </c>
      <c r="U123" s="42">
        <v>0.1</v>
      </c>
      <c r="V123" s="42">
        <v>0.059000000000000004</v>
      </c>
      <c r="W123" s="42" t="s">
        <v>81</v>
      </c>
      <c r="X123" s="42">
        <v>0.51</v>
      </c>
      <c r="Y123" s="42">
        <v>0.3</v>
      </c>
      <c r="Z123" s="42" t="s">
        <v>81</v>
      </c>
      <c r="AA123" s="42">
        <v>10</v>
      </c>
      <c r="AB123" s="42">
        <v>5.9</v>
      </c>
      <c r="AC123" s="42" t="s">
        <v>81</v>
      </c>
      <c r="AD123" s="42">
        <v>51</v>
      </c>
      <c r="AE123" s="42">
        <v>30</v>
      </c>
      <c r="AF123" s="42" t="s">
        <v>81</v>
      </c>
      <c r="AG123" s="42">
        <v>10</v>
      </c>
      <c r="AH123" s="42">
        <v>5.9</v>
      </c>
      <c r="AI123" s="42" t="s">
        <v>81</v>
      </c>
      <c r="AJ123" s="42">
        <v>51</v>
      </c>
      <c r="AK123" s="42">
        <v>30</v>
      </c>
      <c r="AL123" s="42" t="s">
        <v>81</v>
      </c>
      <c r="AM123" s="42" t="s">
        <v>82</v>
      </c>
      <c r="AN123" s="67" t="s">
        <v>82</v>
      </c>
      <c r="AO123" s="67">
        <v>0.002</v>
      </c>
      <c r="AP123" s="67">
        <v>0.17</v>
      </c>
      <c r="AQ123" s="67" t="s">
        <v>1066</v>
      </c>
      <c r="AR123" s="67">
        <v>4.9000000000000005E-05</v>
      </c>
      <c r="AS123" s="67">
        <v>190</v>
      </c>
      <c r="AT123" s="67" t="s">
        <v>1061</v>
      </c>
      <c r="AU123" s="67">
        <v>493</v>
      </c>
      <c r="AV123" s="67">
        <v>13000</v>
      </c>
      <c r="AW123" s="67">
        <v>15000</v>
      </c>
      <c r="AX123" s="67" t="s">
        <v>1061</v>
      </c>
      <c r="AY123" s="67">
        <v>179.4</v>
      </c>
      <c r="AZ123" s="67">
        <v>20.9</v>
      </c>
      <c r="BA123" s="39" t="s">
        <v>1029</v>
      </c>
      <c r="BB123" s="105" t="s">
        <v>1060</v>
      </c>
    </row>
    <row r="124" spans="1:54" ht="12.75">
      <c r="A124" s="42" t="s">
        <v>414</v>
      </c>
      <c r="B124" s="40" t="s">
        <v>537</v>
      </c>
      <c r="C124" s="39">
        <v>0.012</v>
      </c>
      <c r="D124" s="75" t="s">
        <v>389</v>
      </c>
      <c r="E124" s="39">
        <v>0.063</v>
      </c>
      <c r="F124" s="75" t="s">
        <v>389</v>
      </c>
      <c r="G124" s="46">
        <v>1.2</v>
      </c>
      <c r="H124" s="76" t="s">
        <v>389</v>
      </c>
      <c r="I124" s="46">
        <v>6.3</v>
      </c>
      <c r="J124" s="76" t="s">
        <v>389</v>
      </c>
      <c r="K124" s="45">
        <v>0.12</v>
      </c>
      <c r="L124" s="76" t="s">
        <v>389</v>
      </c>
      <c r="M124" s="45">
        <v>0.63</v>
      </c>
      <c r="N124" s="80" t="s">
        <v>389</v>
      </c>
      <c r="O124" s="67">
        <v>0.11</v>
      </c>
      <c r="P124" s="67" t="s">
        <v>389</v>
      </c>
      <c r="Q124" s="67">
        <v>0.56</v>
      </c>
      <c r="R124" s="67" t="s">
        <v>389</v>
      </c>
      <c r="S124" s="67">
        <v>0.64</v>
      </c>
      <c r="T124" s="67" t="s">
        <v>389</v>
      </c>
      <c r="U124" s="42">
        <v>0.0012000000000000001</v>
      </c>
      <c r="V124" s="42">
        <v>0.00015000000000000001</v>
      </c>
      <c r="W124" s="42" t="s">
        <v>81</v>
      </c>
      <c r="X124" s="42">
        <v>0.0063</v>
      </c>
      <c r="Y124" s="42">
        <v>0.00076</v>
      </c>
      <c r="Z124" s="42" t="s">
        <v>81</v>
      </c>
      <c r="AA124" s="42">
        <v>0.12</v>
      </c>
      <c r="AB124" s="42">
        <v>0.015</v>
      </c>
      <c r="AC124" s="42" t="s">
        <v>81</v>
      </c>
      <c r="AD124" s="42">
        <v>0.63</v>
      </c>
      <c r="AE124" s="42">
        <v>0.076</v>
      </c>
      <c r="AF124" s="42" t="s">
        <v>81</v>
      </c>
      <c r="AG124" s="42">
        <v>0.011999999999999999</v>
      </c>
      <c r="AH124" s="42">
        <v>0.0015</v>
      </c>
      <c r="AI124" s="42" t="s">
        <v>81</v>
      </c>
      <c r="AJ124" s="42">
        <v>0.063</v>
      </c>
      <c r="AK124" s="42">
        <v>0.0076</v>
      </c>
      <c r="AL124" s="42" t="s">
        <v>81</v>
      </c>
      <c r="AM124" s="42" t="s">
        <v>82</v>
      </c>
      <c r="AN124" s="67" t="s">
        <v>82</v>
      </c>
      <c r="AO124" s="67" t="s">
        <v>1059</v>
      </c>
      <c r="AP124" s="67">
        <v>14</v>
      </c>
      <c r="AQ124" s="67" t="s">
        <v>1059</v>
      </c>
      <c r="AR124" s="67">
        <v>0.004</v>
      </c>
      <c r="AS124" s="67">
        <v>4</v>
      </c>
      <c r="AT124" s="67" t="s">
        <v>1061</v>
      </c>
      <c r="AU124" s="67">
        <v>370000</v>
      </c>
      <c r="AV124" s="67">
        <v>13100</v>
      </c>
      <c r="AW124" s="67">
        <v>15000</v>
      </c>
      <c r="AX124" s="67" t="s">
        <v>1061</v>
      </c>
      <c r="AY124" s="67">
        <v>162</v>
      </c>
      <c r="AZ124" s="67">
        <v>0.01</v>
      </c>
      <c r="BA124" s="39" t="s">
        <v>1029</v>
      </c>
      <c r="BB124" s="105" t="s">
        <v>1060</v>
      </c>
    </row>
    <row r="125" spans="1:54" ht="12.75">
      <c r="A125" s="42" t="s">
        <v>120</v>
      </c>
      <c r="B125" s="40" t="s">
        <v>538</v>
      </c>
      <c r="C125" s="39">
        <v>0.1</v>
      </c>
      <c r="D125" s="75" t="s">
        <v>492</v>
      </c>
      <c r="E125" s="39">
        <v>0.41</v>
      </c>
      <c r="F125" s="75" t="s">
        <v>492</v>
      </c>
      <c r="G125" s="41">
        <v>10</v>
      </c>
      <c r="H125" s="76" t="s">
        <v>492</v>
      </c>
      <c r="I125" s="41">
        <v>41</v>
      </c>
      <c r="J125" s="76" t="s">
        <v>492</v>
      </c>
      <c r="K125" s="41">
        <v>100</v>
      </c>
      <c r="L125" s="76" t="s">
        <v>492</v>
      </c>
      <c r="M125" s="41">
        <v>410</v>
      </c>
      <c r="N125" s="80" t="s">
        <v>492</v>
      </c>
      <c r="O125" s="67">
        <v>2.8</v>
      </c>
      <c r="P125" s="67" t="s">
        <v>492</v>
      </c>
      <c r="Q125" s="67">
        <v>13</v>
      </c>
      <c r="R125" s="67" t="s">
        <v>492</v>
      </c>
      <c r="S125" s="67">
        <v>190000</v>
      </c>
      <c r="T125" s="67" t="s">
        <v>80</v>
      </c>
      <c r="U125" s="42">
        <v>0.01</v>
      </c>
      <c r="V125" s="42">
        <v>0.046</v>
      </c>
      <c r="W125" s="42" t="s">
        <v>81</v>
      </c>
      <c r="X125" s="42">
        <v>0.041</v>
      </c>
      <c r="Y125" s="42">
        <v>0.19</v>
      </c>
      <c r="Z125" s="42" t="s">
        <v>81</v>
      </c>
      <c r="AA125" s="42">
        <v>1</v>
      </c>
      <c r="AB125" s="42">
        <v>4.6</v>
      </c>
      <c r="AC125" s="42" t="s">
        <v>81</v>
      </c>
      <c r="AD125" s="42">
        <v>4.1</v>
      </c>
      <c r="AE125" s="42">
        <v>19</v>
      </c>
      <c r="AF125" s="42" t="s">
        <v>81</v>
      </c>
      <c r="AG125" s="42">
        <v>10</v>
      </c>
      <c r="AH125" s="42">
        <v>46</v>
      </c>
      <c r="AI125" s="42" t="s">
        <v>81</v>
      </c>
      <c r="AJ125" s="42">
        <v>41</v>
      </c>
      <c r="AK125" s="42">
        <v>190</v>
      </c>
      <c r="AL125" s="42" t="s">
        <v>81</v>
      </c>
      <c r="AM125" s="42">
        <v>20</v>
      </c>
      <c r="AN125" s="67" t="s">
        <v>82</v>
      </c>
      <c r="AO125" s="67">
        <v>0.008</v>
      </c>
      <c r="AP125" s="67">
        <v>6.3</v>
      </c>
      <c r="AQ125" s="67" t="s">
        <v>1059</v>
      </c>
      <c r="AR125" s="67">
        <v>0.0018</v>
      </c>
      <c r="AS125" s="67">
        <v>1800</v>
      </c>
      <c r="AT125" s="67" t="s">
        <v>1060</v>
      </c>
      <c r="AU125" s="67">
        <v>1.7</v>
      </c>
      <c r="AV125" s="67" t="s">
        <v>1059</v>
      </c>
      <c r="AW125" s="67" t="s">
        <v>1059</v>
      </c>
      <c r="AX125" s="67" t="s">
        <v>1060</v>
      </c>
      <c r="AY125" s="67">
        <v>288</v>
      </c>
      <c r="AZ125" s="67">
        <v>0.94</v>
      </c>
      <c r="BA125" s="39" t="s">
        <v>1029</v>
      </c>
      <c r="BB125" s="105" t="s">
        <v>1060</v>
      </c>
    </row>
    <row r="126" spans="1:54" ht="12.75">
      <c r="A126" s="42" t="s">
        <v>121</v>
      </c>
      <c r="B126" s="40" t="s">
        <v>539</v>
      </c>
      <c r="C126" s="39">
        <v>0.37</v>
      </c>
      <c r="D126" s="75" t="s">
        <v>492</v>
      </c>
      <c r="E126" s="39">
        <v>1.4</v>
      </c>
      <c r="F126" s="75" t="s">
        <v>492</v>
      </c>
      <c r="G126" s="41">
        <v>37</v>
      </c>
      <c r="H126" s="76" t="s">
        <v>492</v>
      </c>
      <c r="I126" s="41">
        <v>100</v>
      </c>
      <c r="J126" s="76" t="s">
        <v>79</v>
      </c>
      <c r="K126" s="41">
        <v>100</v>
      </c>
      <c r="L126" s="76" t="s">
        <v>79</v>
      </c>
      <c r="M126" s="41">
        <v>100</v>
      </c>
      <c r="N126" s="80" t="s">
        <v>79</v>
      </c>
      <c r="O126" s="67">
        <v>9.9</v>
      </c>
      <c r="P126" s="67" t="s">
        <v>492</v>
      </c>
      <c r="Q126" s="67">
        <v>44</v>
      </c>
      <c r="R126" s="67" t="s">
        <v>492</v>
      </c>
      <c r="S126" s="67">
        <v>190000</v>
      </c>
      <c r="T126" s="67" t="s">
        <v>80</v>
      </c>
      <c r="U126" s="42">
        <v>0.037000000000000005</v>
      </c>
      <c r="V126" s="42">
        <v>0.22</v>
      </c>
      <c r="W126" s="42" t="s">
        <v>81</v>
      </c>
      <c r="X126" s="42">
        <v>0.14</v>
      </c>
      <c r="Y126" s="42">
        <v>0.82</v>
      </c>
      <c r="Z126" s="42" t="s">
        <v>81</v>
      </c>
      <c r="AA126" s="42">
        <v>3.7</v>
      </c>
      <c r="AB126" s="42">
        <v>22</v>
      </c>
      <c r="AC126" s="42" t="s">
        <v>81</v>
      </c>
      <c r="AD126" s="42">
        <v>10</v>
      </c>
      <c r="AE126" s="42">
        <v>59</v>
      </c>
      <c r="AF126" s="42" t="s">
        <v>81</v>
      </c>
      <c r="AG126" s="42">
        <v>10</v>
      </c>
      <c r="AH126" s="42">
        <v>59</v>
      </c>
      <c r="AI126" s="42" t="s">
        <v>81</v>
      </c>
      <c r="AJ126" s="42">
        <v>10</v>
      </c>
      <c r="AK126" s="42">
        <v>59</v>
      </c>
      <c r="AL126" s="42" t="s">
        <v>81</v>
      </c>
      <c r="AM126" s="42">
        <v>15</v>
      </c>
      <c r="AN126" s="67" t="s">
        <v>82</v>
      </c>
      <c r="AO126" s="67" t="s">
        <v>1059</v>
      </c>
      <c r="AP126" s="67">
        <v>1.8</v>
      </c>
      <c r="AQ126" s="67" t="s">
        <v>1059</v>
      </c>
      <c r="AR126" s="67">
        <v>0.00053</v>
      </c>
      <c r="AS126" s="67">
        <v>2300</v>
      </c>
      <c r="AT126" s="67" t="s">
        <v>1060</v>
      </c>
      <c r="AU126" s="67">
        <v>0.1</v>
      </c>
      <c r="AV126" s="67" t="s">
        <v>1059</v>
      </c>
      <c r="AW126" s="67" t="s">
        <v>1059</v>
      </c>
      <c r="AX126" s="67" t="s">
        <v>1060</v>
      </c>
      <c r="AY126" s="67">
        <v>304</v>
      </c>
      <c r="AZ126" s="67">
        <v>1.02</v>
      </c>
      <c r="BA126" s="39" t="s">
        <v>1029</v>
      </c>
      <c r="BB126" s="105" t="s">
        <v>1060</v>
      </c>
    </row>
    <row r="127" spans="1:54" ht="12.75">
      <c r="A127" s="42" t="s">
        <v>123</v>
      </c>
      <c r="B127" s="40" t="s">
        <v>540</v>
      </c>
      <c r="C127" s="49">
        <v>0.2</v>
      </c>
      <c r="D127" s="76" t="s">
        <v>95</v>
      </c>
      <c r="E127" s="49">
        <v>0.2</v>
      </c>
      <c r="F127" s="76" t="s">
        <v>95</v>
      </c>
      <c r="G127" s="41">
        <v>20</v>
      </c>
      <c r="H127" s="76" t="s">
        <v>95</v>
      </c>
      <c r="I127" s="41">
        <v>20</v>
      </c>
      <c r="J127" s="76" t="s">
        <v>95</v>
      </c>
      <c r="K127" s="41">
        <v>200</v>
      </c>
      <c r="L127" s="76" t="s">
        <v>95</v>
      </c>
      <c r="M127" s="41">
        <v>200</v>
      </c>
      <c r="N127" s="80" t="s">
        <v>95</v>
      </c>
      <c r="O127" s="67">
        <v>16</v>
      </c>
      <c r="P127" s="67" t="s">
        <v>492</v>
      </c>
      <c r="Q127" s="67">
        <v>72</v>
      </c>
      <c r="R127" s="67" t="s">
        <v>492</v>
      </c>
      <c r="S127" s="67">
        <v>190000</v>
      </c>
      <c r="T127" s="67" t="s">
        <v>80</v>
      </c>
      <c r="U127" s="42">
        <v>0.02</v>
      </c>
      <c r="V127" s="42">
        <v>0.07200000000000001</v>
      </c>
      <c r="W127" s="42" t="s">
        <v>81</v>
      </c>
      <c r="X127" s="42">
        <v>0.02</v>
      </c>
      <c r="Y127" s="42">
        <v>0.07200000000000001</v>
      </c>
      <c r="Z127" s="42" t="s">
        <v>81</v>
      </c>
      <c r="AA127" s="42">
        <v>2</v>
      </c>
      <c r="AB127" s="42">
        <v>7.2</v>
      </c>
      <c r="AC127" s="42" t="s">
        <v>81</v>
      </c>
      <c r="AD127" s="42">
        <v>2</v>
      </c>
      <c r="AE127" s="42">
        <v>7.2</v>
      </c>
      <c r="AF127" s="42" t="s">
        <v>81</v>
      </c>
      <c r="AG127" s="42">
        <v>20</v>
      </c>
      <c r="AH127" s="42">
        <v>72</v>
      </c>
      <c r="AI127" s="42" t="s">
        <v>81</v>
      </c>
      <c r="AJ127" s="42">
        <v>20</v>
      </c>
      <c r="AK127" s="42">
        <v>72</v>
      </c>
      <c r="AL127" s="42" t="s">
        <v>81</v>
      </c>
      <c r="AM127" s="42">
        <v>20</v>
      </c>
      <c r="AN127" s="67" t="s">
        <v>82</v>
      </c>
      <c r="AO127" s="67">
        <v>0.0003</v>
      </c>
      <c r="AP127" s="67">
        <v>1.1</v>
      </c>
      <c r="AQ127" s="67" t="s">
        <v>1059</v>
      </c>
      <c r="AR127" s="67">
        <v>0.00031</v>
      </c>
      <c r="AS127" s="67">
        <v>1400</v>
      </c>
      <c r="AT127" s="67" t="s">
        <v>1060</v>
      </c>
      <c r="AU127" s="67">
        <v>7.3</v>
      </c>
      <c r="AV127" s="67" t="s">
        <v>1059</v>
      </c>
      <c r="AW127" s="67" t="s">
        <v>1059</v>
      </c>
      <c r="AX127" s="67" t="s">
        <v>1060</v>
      </c>
      <c r="AY127" s="67">
        <v>323.4</v>
      </c>
      <c r="AZ127" s="67">
        <v>1.05</v>
      </c>
      <c r="BA127" s="39" t="s">
        <v>1029</v>
      </c>
      <c r="BB127" s="105" t="s">
        <v>1061</v>
      </c>
    </row>
    <row r="128" spans="1:54" ht="12.75">
      <c r="A128" s="43" t="s">
        <v>124</v>
      </c>
      <c r="B128" s="44" t="s">
        <v>541</v>
      </c>
      <c r="C128" s="41">
        <v>1800</v>
      </c>
      <c r="D128" s="76" t="s">
        <v>492</v>
      </c>
      <c r="E128" s="41">
        <v>5100</v>
      </c>
      <c r="F128" s="76" t="s">
        <v>492</v>
      </c>
      <c r="G128" s="41">
        <v>7200</v>
      </c>
      <c r="H128" s="76" t="s">
        <v>79</v>
      </c>
      <c r="I128" s="41">
        <v>7200</v>
      </c>
      <c r="J128" s="76" t="s">
        <v>79</v>
      </c>
      <c r="K128" s="41">
        <v>7200</v>
      </c>
      <c r="L128" s="76" t="s">
        <v>79</v>
      </c>
      <c r="M128" s="41">
        <v>7200</v>
      </c>
      <c r="N128" s="80" t="s">
        <v>79</v>
      </c>
      <c r="O128" s="67">
        <v>11000</v>
      </c>
      <c r="P128" s="67" t="s">
        <v>492</v>
      </c>
      <c r="Q128" s="67">
        <v>140000</v>
      </c>
      <c r="R128" s="67" t="s">
        <v>492</v>
      </c>
      <c r="S128" s="67">
        <v>190000</v>
      </c>
      <c r="T128" s="67" t="s">
        <v>80</v>
      </c>
      <c r="U128" s="42">
        <v>180</v>
      </c>
      <c r="V128" s="42">
        <v>790</v>
      </c>
      <c r="W128" s="42" t="s">
        <v>81</v>
      </c>
      <c r="X128" s="42">
        <v>510</v>
      </c>
      <c r="Y128" s="42">
        <v>2200</v>
      </c>
      <c r="Z128" s="42" t="s">
        <v>81</v>
      </c>
      <c r="AA128" s="42">
        <v>720</v>
      </c>
      <c r="AB128" s="42">
        <v>3100</v>
      </c>
      <c r="AC128" s="42" t="s">
        <v>81</v>
      </c>
      <c r="AD128" s="42">
        <v>720</v>
      </c>
      <c r="AE128" s="42">
        <v>3100</v>
      </c>
      <c r="AF128" s="42" t="s">
        <v>81</v>
      </c>
      <c r="AG128" s="42">
        <v>720</v>
      </c>
      <c r="AH128" s="42">
        <v>3100</v>
      </c>
      <c r="AI128" s="42" t="s">
        <v>81</v>
      </c>
      <c r="AJ128" s="42">
        <v>720</v>
      </c>
      <c r="AK128" s="42">
        <v>3100</v>
      </c>
      <c r="AL128" s="42" t="s">
        <v>81</v>
      </c>
      <c r="AM128" s="42">
        <v>20</v>
      </c>
      <c r="AN128" s="67" t="s">
        <v>82</v>
      </c>
      <c r="AO128" s="67">
        <v>0.05</v>
      </c>
      <c r="AP128" s="67" t="s">
        <v>1059</v>
      </c>
      <c r="AQ128" s="67" t="s">
        <v>1059</v>
      </c>
      <c r="AR128" s="67" t="s">
        <v>1059</v>
      </c>
      <c r="AS128" s="67">
        <v>1700</v>
      </c>
      <c r="AT128" s="67" t="s">
        <v>1060</v>
      </c>
      <c r="AU128" s="67">
        <v>7.2</v>
      </c>
      <c r="AV128" s="67" t="s">
        <v>1059</v>
      </c>
      <c r="AW128" s="67" t="s">
        <v>1059</v>
      </c>
      <c r="AX128" s="67" t="s">
        <v>1060</v>
      </c>
      <c r="AY128" s="67">
        <v>255</v>
      </c>
      <c r="AZ128" s="67">
        <v>18.07</v>
      </c>
      <c r="BA128" s="39" t="s">
        <v>1029</v>
      </c>
      <c r="BB128" s="105" t="s">
        <v>1061</v>
      </c>
    </row>
    <row r="129" spans="1:54" ht="12.75">
      <c r="A129" s="47" t="s">
        <v>415</v>
      </c>
      <c r="B129" s="48" t="s">
        <v>542</v>
      </c>
      <c r="C129" s="41">
        <v>110</v>
      </c>
      <c r="D129" s="76" t="s">
        <v>492</v>
      </c>
      <c r="E129" s="41">
        <v>310</v>
      </c>
      <c r="F129" s="76" t="s">
        <v>492</v>
      </c>
      <c r="G129" s="41">
        <v>11000</v>
      </c>
      <c r="H129" s="76" t="s">
        <v>492</v>
      </c>
      <c r="I129" s="41">
        <v>31000</v>
      </c>
      <c r="J129" s="76" t="s">
        <v>492</v>
      </c>
      <c r="K129" s="41">
        <v>110</v>
      </c>
      <c r="L129" s="76" t="s">
        <v>492</v>
      </c>
      <c r="M129" s="41">
        <v>310</v>
      </c>
      <c r="N129" s="80" t="s">
        <v>492</v>
      </c>
      <c r="O129" s="67">
        <v>660</v>
      </c>
      <c r="P129" s="67" t="s">
        <v>492</v>
      </c>
      <c r="Q129" s="67">
        <v>8400</v>
      </c>
      <c r="R129" s="67" t="s">
        <v>492</v>
      </c>
      <c r="S129" s="67">
        <v>10000</v>
      </c>
      <c r="T129" s="67" t="s">
        <v>80</v>
      </c>
      <c r="U129" s="42">
        <v>11</v>
      </c>
      <c r="V129" s="42">
        <v>2.9</v>
      </c>
      <c r="W129" s="42" t="s">
        <v>81</v>
      </c>
      <c r="X129" s="42">
        <v>31</v>
      </c>
      <c r="Y129" s="42">
        <v>8.2</v>
      </c>
      <c r="Z129" s="42" t="s">
        <v>81</v>
      </c>
      <c r="AA129" s="42">
        <v>1100</v>
      </c>
      <c r="AB129" s="42">
        <v>290</v>
      </c>
      <c r="AC129" s="42" t="s">
        <v>81</v>
      </c>
      <c r="AD129" s="42">
        <v>3100</v>
      </c>
      <c r="AE129" s="42">
        <v>820</v>
      </c>
      <c r="AF129" s="42" t="s">
        <v>81</v>
      </c>
      <c r="AG129" s="42">
        <v>11</v>
      </c>
      <c r="AH129" s="42">
        <v>2.9</v>
      </c>
      <c r="AI129" s="42" t="s">
        <v>81</v>
      </c>
      <c r="AJ129" s="42">
        <v>31</v>
      </c>
      <c r="AK129" s="42">
        <v>8.2</v>
      </c>
      <c r="AL129" s="42" t="s">
        <v>81</v>
      </c>
      <c r="AM129" s="42" t="s">
        <v>82</v>
      </c>
      <c r="AN129" s="67" t="s">
        <v>82</v>
      </c>
      <c r="AO129" s="67">
        <v>0.003</v>
      </c>
      <c r="AP129" s="67" t="s">
        <v>1059</v>
      </c>
      <c r="AQ129" s="67" t="s">
        <v>1059</v>
      </c>
      <c r="AR129" s="67" t="s">
        <v>1059</v>
      </c>
      <c r="AS129" s="67">
        <v>61</v>
      </c>
      <c r="AT129" s="67" t="s">
        <v>1060</v>
      </c>
      <c r="AU129" s="67">
        <v>100500</v>
      </c>
      <c r="AV129" s="67" t="s">
        <v>1059</v>
      </c>
      <c r="AW129" s="67" t="s">
        <v>1059</v>
      </c>
      <c r="AX129" s="67" t="s">
        <v>1061</v>
      </c>
      <c r="AY129" s="67">
        <v>218</v>
      </c>
      <c r="AZ129" s="67" t="s">
        <v>1059</v>
      </c>
      <c r="BA129" s="39" t="s">
        <v>1029</v>
      </c>
      <c r="BB129" s="105" t="s">
        <v>1060</v>
      </c>
    </row>
    <row r="130" spans="1:54" ht="12.75">
      <c r="A130" s="42" t="s">
        <v>125</v>
      </c>
      <c r="B130" s="40" t="s">
        <v>543</v>
      </c>
      <c r="C130" s="39">
        <v>0.15</v>
      </c>
      <c r="D130" s="75" t="s">
        <v>389</v>
      </c>
      <c r="E130" s="39">
        <v>0.76</v>
      </c>
      <c r="F130" s="75" t="s">
        <v>389</v>
      </c>
      <c r="G130" s="41">
        <v>15</v>
      </c>
      <c r="H130" s="76" t="s">
        <v>389</v>
      </c>
      <c r="I130" s="41">
        <v>76</v>
      </c>
      <c r="J130" s="76" t="s">
        <v>389</v>
      </c>
      <c r="K130" s="41">
        <v>15</v>
      </c>
      <c r="L130" s="76" t="s">
        <v>389</v>
      </c>
      <c r="M130" s="41">
        <v>76</v>
      </c>
      <c r="N130" s="80" t="s">
        <v>389</v>
      </c>
      <c r="O130" s="67">
        <v>1.3</v>
      </c>
      <c r="P130" s="67" t="s">
        <v>389</v>
      </c>
      <c r="Q130" s="67">
        <v>6.7</v>
      </c>
      <c r="R130" s="67" t="s">
        <v>389</v>
      </c>
      <c r="S130" s="67">
        <v>7.7</v>
      </c>
      <c r="T130" s="67" t="s">
        <v>389</v>
      </c>
      <c r="U130" s="42">
        <v>0.015</v>
      </c>
      <c r="V130" s="42">
        <v>0.0045000000000000005</v>
      </c>
      <c r="W130" s="42" t="s">
        <v>81</v>
      </c>
      <c r="X130" s="42">
        <v>0.076</v>
      </c>
      <c r="Y130" s="42">
        <v>0.023</v>
      </c>
      <c r="Z130" s="42" t="s">
        <v>81</v>
      </c>
      <c r="AA130" s="42">
        <v>1.5</v>
      </c>
      <c r="AB130" s="42">
        <v>0.45</v>
      </c>
      <c r="AC130" s="42" t="s">
        <v>81</v>
      </c>
      <c r="AD130" s="42">
        <v>7.6</v>
      </c>
      <c r="AE130" s="42">
        <v>2.3</v>
      </c>
      <c r="AF130" s="42" t="s">
        <v>81</v>
      </c>
      <c r="AG130" s="42">
        <v>1.5</v>
      </c>
      <c r="AH130" s="42">
        <v>0.45</v>
      </c>
      <c r="AI130" s="42" t="s">
        <v>81</v>
      </c>
      <c r="AJ130" s="42">
        <v>7.6</v>
      </c>
      <c r="AK130" s="42">
        <v>2.3</v>
      </c>
      <c r="AL130" s="42" t="s">
        <v>81</v>
      </c>
      <c r="AM130" s="42" t="s">
        <v>82</v>
      </c>
      <c r="AN130" s="67" t="s">
        <v>82</v>
      </c>
      <c r="AO130" s="67" t="s">
        <v>1059</v>
      </c>
      <c r="AP130" s="67">
        <v>1.1</v>
      </c>
      <c r="AQ130" s="67" t="s">
        <v>1059</v>
      </c>
      <c r="AR130" s="67">
        <v>0.00033</v>
      </c>
      <c r="AS130" s="67">
        <v>76</v>
      </c>
      <c r="AT130" s="67" t="s">
        <v>1061</v>
      </c>
      <c r="AU130" s="67">
        <v>10200</v>
      </c>
      <c r="AV130" s="67">
        <v>13000</v>
      </c>
      <c r="AW130" s="67">
        <v>14900</v>
      </c>
      <c r="AX130" s="67" t="s">
        <v>1061</v>
      </c>
      <c r="AY130" s="67">
        <v>178.75</v>
      </c>
      <c r="AZ130" s="67">
        <v>0.69</v>
      </c>
      <c r="BA130" s="39" t="s">
        <v>1029</v>
      </c>
      <c r="BB130" s="105" t="s">
        <v>1060</v>
      </c>
    </row>
    <row r="131" spans="1:54" ht="12.75">
      <c r="A131" s="42" t="s">
        <v>126</v>
      </c>
      <c r="B131" s="40" t="s">
        <v>544</v>
      </c>
      <c r="C131" s="41">
        <v>300</v>
      </c>
      <c r="D131" s="76" t="s">
        <v>102</v>
      </c>
      <c r="E131" s="41">
        <v>300</v>
      </c>
      <c r="F131" s="76" t="s">
        <v>102</v>
      </c>
      <c r="G131" s="41">
        <v>30000</v>
      </c>
      <c r="H131" s="76" t="s">
        <v>102</v>
      </c>
      <c r="I131" s="41">
        <v>30000</v>
      </c>
      <c r="J131" s="76" t="s">
        <v>102</v>
      </c>
      <c r="K131" s="41">
        <v>30000</v>
      </c>
      <c r="L131" s="76" t="s">
        <v>102</v>
      </c>
      <c r="M131" s="41">
        <v>30000</v>
      </c>
      <c r="N131" s="80" t="s">
        <v>102</v>
      </c>
      <c r="O131" s="67">
        <v>44</v>
      </c>
      <c r="P131" s="67" t="s">
        <v>389</v>
      </c>
      <c r="Q131" s="67">
        <v>220</v>
      </c>
      <c r="R131" s="67" t="s">
        <v>389</v>
      </c>
      <c r="S131" s="67">
        <v>250</v>
      </c>
      <c r="T131" s="67" t="s">
        <v>389</v>
      </c>
      <c r="U131" s="42">
        <v>30</v>
      </c>
      <c r="V131" s="42">
        <v>8</v>
      </c>
      <c r="W131" s="42" t="s">
        <v>81</v>
      </c>
      <c r="X131" s="42">
        <v>30</v>
      </c>
      <c r="Y131" s="42">
        <v>8</v>
      </c>
      <c r="Z131" s="42" t="s">
        <v>81</v>
      </c>
      <c r="AA131" s="42">
        <v>3000</v>
      </c>
      <c r="AB131" s="42">
        <v>800</v>
      </c>
      <c r="AC131" s="42" t="s">
        <v>81</v>
      </c>
      <c r="AD131" s="42">
        <v>3000</v>
      </c>
      <c r="AE131" s="42">
        <v>800</v>
      </c>
      <c r="AF131" s="42" t="s">
        <v>81</v>
      </c>
      <c r="AG131" s="42">
        <v>3000</v>
      </c>
      <c r="AH131" s="42">
        <v>800</v>
      </c>
      <c r="AI131" s="42" t="s">
        <v>81</v>
      </c>
      <c r="AJ131" s="42">
        <v>3000</v>
      </c>
      <c r="AK131" s="42">
        <v>800</v>
      </c>
      <c r="AL131" s="42" t="s">
        <v>81</v>
      </c>
      <c r="AM131" s="42" t="s">
        <v>82</v>
      </c>
      <c r="AN131" s="67" t="s">
        <v>82</v>
      </c>
      <c r="AO131" s="67">
        <v>0.04</v>
      </c>
      <c r="AP131" s="67">
        <v>0.07</v>
      </c>
      <c r="AQ131" s="67" t="s">
        <v>1059</v>
      </c>
      <c r="AR131" s="67">
        <v>1E-05</v>
      </c>
      <c r="AS131" s="67">
        <v>62</v>
      </c>
      <c r="AT131" s="67" t="s">
        <v>1061</v>
      </c>
      <c r="AU131" s="67">
        <v>1700</v>
      </c>
      <c r="AV131" s="67">
        <v>13000</v>
      </c>
      <c r="AW131" s="67">
        <v>14900</v>
      </c>
      <c r="AX131" s="67" t="s">
        <v>1061</v>
      </c>
      <c r="AY131" s="67">
        <v>189</v>
      </c>
      <c r="AZ131" s="67">
        <v>0.69</v>
      </c>
      <c r="BA131" s="39" t="s">
        <v>1029</v>
      </c>
      <c r="BB131" s="105" t="s">
        <v>1060</v>
      </c>
    </row>
    <row r="132" spans="1:54" ht="12.75">
      <c r="A132" s="42" t="s">
        <v>127</v>
      </c>
      <c r="B132" s="40" t="s">
        <v>545</v>
      </c>
      <c r="C132" s="39">
        <v>0.0007900000000000001</v>
      </c>
      <c r="D132" s="75" t="s">
        <v>389</v>
      </c>
      <c r="E132" s="39">
        <v>0.004</v>
      </c>
      <c r="F132" s="75" t="s">
        <v>389</v>
      </c>
      <c r="G132" s="39">
        <v>0.079</v>
      </c>
      <c r="H132" s="75" t="s">
        <v>389</v>
      </c>
      <c r="I132" s="39">
        <v>0.4</v>
      </c>
      <c r="J132" s="75" t="s">
        <v>389</v>
      </c>
      <c r="K132" s="39">
        <v>0.079</v>
      </c>
      <c r="L132" s="80" t="s">
        <v>389</v>
      </c>
      <c r="M132" s="39">
        <v>0.4</v>
      </c>
      <c r="N132" s="80" t="s">
        <v>389</v>
      </c>
      <c r="O132" s="67">
        <v>0.007200000000000001</v>
      </c>
      <c r="P132" s="67" t="s">
        <v>389</v>
      </c>
      <c r="Q132" s="67">
        <v>0.036000000000000004</v>
      </c>
      <c r="R132" s="67" t="s">
        <v>389</v>
      </c>
      <c r="S132" s="67">
        <v>0.040999999999999995</v>
      </c>
      <c r="T132" s="67" t="s">
        <v>389</v>
      </c>
      <c r="U132" s="42">
        <v>7.900000000000002E-05</v>
      </c>
      <c r="V132" s="42">
        <v>1.2E-05</v>
      </c>
      <c r="W132" s="42" t="s">
        <v>81</v>
      </c>
      <c r="X132" s="42">
        <v>0.00039999999999999996</v>
      </c>
      <c r="Y132" s="42">
        <v>6.000000000000001E-05</v>
      </c>
      <c r="Z132" s="42" t="s">
        <v>81</v>
      </c>
      <c r="AA132" s="42">
        <v>0.007899999999999999</v>
      </c>
      <c r="AB132" s="42">
        <v>0.0012</v>
      </c>
      <c r="AC132" s="42" t="s">
        <v>81</v>
      </c>
      <c r="AD132" s="42">
        <v>0.04</v>
      </c>
      <c r="AE132" s="42">
        <v>0.006</v>
      </c>
      <c r="AF132" s="42" t="s">
        <v>81</v>
      </c>
      <c r="AG132" s="42">
        <v>0.007899999999999999</v>
      </c>
      <c r="AH132" s="42">
        <v>0.0012</v>
      </c>
      <c r="AI132" s="42" t="s">
        <v>81</v>
      </c>
      <c r="AJ132" s="42">
        <v>0.04</v>
      </c>
      <c r="AK132" s="42">
        <v>0.006</v>
      </c>
      <c r="AL132" s="42" t="s">
        <v>81</v>
      </c>
      <c r="AM132" s="42" t="s">
        <v>82</v>
      </c>
      <c r="AN132" s="67" t="s">
        <v>82</v>
      </c>
      <c r="AO132" s="67" t="s">
        <v>1059</v>
      </c>
      <c r="AP132" s="67">
        <v>220</v>
      </c>
      <c r="AQ132" s="67" t="s">
        <v>1059</v>
      </c>
      <c r="AR132" s="67">
        <v>0.062</v>
      </c>
      <c r="AS132" s="67">
        <v>16</v>
      </c>
      <c r="AT132" s="67" t="s">
        <v>1061</v>
      </c>
      <c r="AU132" s="67">
        <v>22000</v>
      </c>
      <c r="AV132" s="67">
        <v>13100</v>
      </c>
      <c r="AW132" s="67">
        <v>15100</v>
      </c>
      <c r="AX132" s="67" t="s">
        <v>1061</v>
      </c>
      <c r="AY132" s="67">
        <v>105</v>
      </c>
      <c r="AZ132" s="67">
        <v>57270.57</v>
      </c>
      <c r="BA132" s="39" t="s">
        <v>1029</v>
      </c>
      <c r="BB132" s="105" t="s">
        <v>1060</v>
      </c>
    </row>
    <row r="133" spans="1:54" ht="12.75">
      <c r="A133" s="42" t="s">
        <v>128</v>
      </c>
      <c r="B133" s="40" t="s">
        <v>546</v>
      </c>
      <c r="C133" s="41">
        <v>6</v>
      </c>
      <c r="D133" s="76" t="s">
        <v>95</v>
      </c>
      <c r="E133" s="41">
        <v>6</v>
      </c>
      <c r="F133" s="76" t="s">
        <v>95</v>
      </c>
      <c r="G133" s="41">
        <v>290</v>
      </c>
      <c r="H133" s="76" t="s">
        <v>79</v>
      </c>
      <c r="I133" s="41">
        <v>290</v>
      </c>
      <c r="J133" s="76" t="s">
        <v>79</v>
      </c>
      <c r="K133" s="41">
        <v>290</v>
      </c>
      <c r="L133" s="76" t="s">
        <v>79</v>
      </c>
      <c r="M133" s="41">
        <v>290</v>
      </c>
      <c r="N133" s="80" t="s">
        <v>79</v>
      </c>
      <c r="O133" s="67">
        <v>1300</v>
      </c>
      <c r="P133" s="67" t="s">
        <v>492</v>
      </c>
      <c r="Q133" s="67">
        <v>5700</v>
      </c>
      <c r="R133" s="67" t="s">
        <v>492</v>
      </c>
      <c r="S133" s="67">
        <v>10000</v>
      </c>
      <c r="T133" s="67" t="s">
        <v>80</v>
      </c>
      <c r="U133" s="42">
        <v>0.6</v>
      </c>
      <c r="V133" s="42">
        <v>130</v>
      </c>
      <c r="W133" s="42" t="s">
        <v>81</v>
      </c>
      <c r="X133" s="42">
        <v>0.6</v>
      </c>
      <c r="Y133" s="42">
        <v>130</v>
      </c>
      <c r="Z133" s="42" t="s">
        <v>81</v>
      </c>
      <c r="AA133" s="42">
        <v>29</v>
      </c>
      <c r="AB133" s="42">
        <v>6300</v>
      </c>
      <c r="AC133" s="42" t="s">
        <v>81</v>
      </c>
      <c r="AD133" s="42">
        <v>29</v>
      </c>
      <c r="AE133" s="42">
        <v>6300</v>
      </c>
      <c r="AF133" s="42" t="s">
        <v>81</v>
      </c>
      <c r="AG133" s="42">
        <v>29</v>
      </c>
      <c r="AH133" s="42">
        <v>6300</v>
      </c>
      <c r="AI133" s="42" t="s">
        <v>81</v>
      </c>
      <c r="AJ133" s="42">
        <v>29</v>
      </c>
      <c r="AK133" s="42">
        <v>6300</v>
      </c>
      <c r="AL133" s="42" t="s">
        <v>81</v>
      </c>
      <c r="AM133" s="42">
        <v>10</v>
      </c>
      <c r="AN133" s="67" t="s">
        <v>82</v>
      </c>
      <c r="AO133" s="67">
        <v>0.02</v>
      </c>
      <c r="AP133" s="67">
        <v>0.014</v>
      </c>
      <c r="AQ133" s="67" t="s">
        <v>1059</v>
      </c>
      <c r="AR133" s="67">
        <v>2.4E-06</v>
      </c>
      <c r="AS133" s="67">
        <v>87000</v>
      </c>
      <c r="AT133" s="67" t="s">
        <v>1060</v>
      </c>
      <c r="AU133" s="67">
        <v>0.285</v>
      </c>
      <c r="AV133" s="67" t="s">
        <v>1059</v>
      </c>
      <c r="AW133" s="67" t="s">
        <v>1059</v>
      </c>
      <c r="AX133" s="67" t="s">
        <v>1061</v>
      </c>
      <c r="AY133" s="67">
        <v>384</v>
      </c>
      <c r="AZ133" s="67">
        <v>0.65</v>
      </c>
      <c r="BA133" s="39" t="s">
        <v>1029</v>
      </c>
      <c r="BB133" s="105" t="s">
        <v>1061</v>
      </c>
    </row>
    <row r="134" spans="1:54" ht="12.75">
      <c r="A134" s="43" t="s">
        <v>129</v>
      </c>
      <c r="B134" s="44" t="s">
        <v>547</v>
      </c>
      <c r="C134" s="41">
        <v>1800</v>
      </c>
      <c r="D134" s="76" t="s">
        <v>492</v>
      </c>
      <c r="E134" s="41">
        <v>5100</v>
      </c>
      <c r="F134" s="76" t="s">
        <v>492</v>
      </c>
      <c r="G134" s="41">
        <v>120000</v>
      </c>
      <c r="H134" s="76" t="s">
        <v>79</v>
      </c>
      <c r="I134" s="41">
        <v>120000</v>
      </c>
      <c r="J134" s="76" t="s">
        <v>79</v>
      </c>
      <c r="K134" s="41">
        <v>120000</v>
      </c>
      <c r="L134" s="76" t="s">
        <v>79</v>
      </c>
      <c r="M134" s="41">
        <v>120000</v>
      </c>
      <c r="N134" s="80" t="s">
        <v>79</v>
      </c>
      <c r="O134" s="67">
        <v>11000</v>
      </c>
      <c r="P134" s="67" t="s">
        <v>492</v>
      </c>
      <c r="Q134" s="67">
        <v>140000</v>
      </c>
      <c r="R134" s="67" t="s">
        <v>492</v>
      </c>
      <c r="S134" s="67">
        <v>190000</v>
      </c>
      <c r="T134" s="67" t="s">
        <v>80</v>
      </c>
      <c r="U134" s="42">
        <v>180</v>
      </c>
      <c r="V134" s="42">
        <v>700</v>
      </c>
      <c r="W134" s="42" t="s">
        <v>81</v>
      </c>
      <c r="X134" s="42">
        <v>510</v>
      </c>
      <c r="Y134" s="42">
        <v>2000</v>
      </c>
      <c r="Z134" s="42" t="s">
        <v>81</v>
      </c>
      <c r="AA134" s="42">
        <v>12000</v>
      </c>
      <c r="AB134" s="42">
        <v>46000</v>
      </c>
      <c r="AC134" s="42" t="s">
        <v>81</v>
      </c>
      <c r="AD134" s="42">
        <v>12000</v>
      </c>
      <c r="AE134" s="42">
        <v>46000</v>
      </c>
      <c r="AF134" s="42" t="s">
        <v>81</v>
      </c>
      <c r="AG134" s="42">
        <v>12000</v>
      </c>
      <c r="AH134" s="42">
        <v>46000</v>
      </c>
      <c r="AI134" s="42" t="s">
        <v>81</v>
      </c>
      <c r="AJ134" s="42">
        <v>12000</v>
      </c>
      <c r="AK134" s="42">
        <v>46000</v>
      </c>
      <c r="AL134" s="42" t="s">
        <v>81</v>
      </c>
      <c r="AM134" s="42">
        <v>20</v>
      </c>
      <c r="AN134" s="67" t="s">
        <v>82</v>
      </c>
      <c r="AO134" s="67">
        <v>0.05</v>
      </c>
      <c r="AP134" s="67" t="s">
        <v>1059</v>
      </c>
      <c r="AQ134" s="67" t="s">
        <v>1059</v>
      </c>
      <c r="AR134" s="67" t="s">
        <v>1059</v>
      </c>
      <c r="AS134" s="67">
        <v>1500</v>
      </c>
      <c r="AT134" s="67" t="s">
        <v>1060</v>
      </c>
      <c r="AU134" s="67">
        <v>120</v>
      </c>
      <c r="AV134" s="67" t="s">
        <v>1059</v>
      </c>
      <c r="AW134" s="67" t="s">
        <v>1059</v>
      </c>
      <c r="AX134" s="67" t="s">
        <v>1060</v>
      </c>
      <c r="AY134" s="67">
        <v>220</v>
      </c>
      <c r="AZ134" s="67">
        <v>0.69</v>
      </c>
      <c r="BA134" s="39" t="s">
        <v>1029</v>
      </c>
      <c r="BB134" s="105" t="s">
        <v>1060</v>
      </c>
    </row>
    <row r="135" spans="1:54" ht="12.75">
      <c r="A135" s="43" t="s">
        <v>130</v>
      </c>
      <c r="B135" s="44" t="s">
        <v>548</v>
      </c>
      <c r="C135" s="41">
        <v>70</v>
      </c>
      <c r="D135" s="76" t="s">
        <v>102</v>
      </c>
      <c r="E135" s="41">
        <v>70</v>
      </c>
      <c r="F135" s="76" t="s">
        <v>102</v>
      </c>
      <c r="G135" s="41">
        <v>7000</v>
      </c>
      <c r="H135" s="76" t="s">
        <v>102</v>
      </c>
      <c r="I135" s="41">
        <v>7000</v>
      </c>
      <c r="J135" s="76" t="s">
        <v>102</v>
      </c>
      <c r="K135" s="41">
        <v>70</v>
      </c>
      <c r="L135" s="76" t="s">
        <v>102</v>
      </c>
      <c r="M135" s="41">
        <v>70</v>
      </c>
      <c r="N135" s="80" t="s">
        <v>102</v>
      </c>
      <c r="O135" s="67">
        <v>22000</v>
      </c>
      <c r="P135" s="67" t="s">
        <v>492</v>
      </c>
      <c r="Q135" s="67">
        <v>190000</v>
      </c>
      <c r="R135" s="67" t="s">
        <v>80</v>
      </c>
      <c r="S135" s="67">
        <v>190000</v>
      </c>
      <c r="T135" s="67" t="s">
        <v>80</v>
      </c>
      <c r="U135" s="42">
        <v>7</v>
      </c>
      <c r="V135" s="42">
        <v>1.8</v>
      </c>
      <c r="W135" s="42" t="s">
        <v>81</v>
      </c>
      <c r="X135" s="42">
        <v>7</v>
      </c>
      <c r="Y135" s="42">
        <v>1.8</v>
      </c>
      <c r="Z135" s="42" t="s">
        <v>81</v>
      </c>
      <c r="AA135" s="42">
        <v>700</v>
      </c>
      <c r="AB135" s="42">
        <v>180</v>
      </c>
      <c r="AC135" s="42" t="s">
        <v>81</v>
      </c>
      <c r="AD135" s="42">
        <v>700</v>
      </c>
      <c r="AE135" s="42">
        <v>180</v>
      </c>
      <c r="AF135" s="42" t="s">
        <v>81</v>
      </c>
      <c r="AG135" s="42">
        <v>7</v>
      </c>
      <c r="AH135" s="42">
        <v>1.8</v>
      </c>
      <c r="AI135" s="42" t="s">
        <v>81</v>
      </c>
      <c r="AJ135" s="42">
        <v>7</v>
      </c>
      <c r="AK135" s="42">
        <v>1.8</v>
      </c>
      <c r="AL135" s="42" t="s">
        <v>81</v>
      </c>
      <c r="AM135" s="42" t="s">
        <v>82</v>
      </c>
      <c r="AN135" s="67" t="s">
        <v>82</v>
      </c>
      <c r="AO135" s="67">
        <v>0.1</v>
      </c>
      <c r="AP135" s="67" t="s">
        <v>1059</v>
      </c>
      <c r="AQ135" s="67" t="s">
        <v>1059</v>
      </c>
      <c r="AR135" s="67" t="s">
        <v>1059</v>
      </c>
      <c r="AS135" s="67">
        <v>58</v>
      </c>
      <c r="AT135" s="67" t="s">
        <v>1060</v>
      </c>
      <c r="AU135" s="67">
        <v>815</v>
      </c>
      <c r="AV135" s="67" t="s">
        <v>1059</v>
      </c>
      <c r="AW135" s="67" t="s">
        <v>1059</v>
      </c>
      <c r="AX135" s="67" t="s">
        <v>1060</v>
      </c>
      <c r="AY135" s="67">
        <v>421</v>
      </c>
      <c r="AZ135" s="67" t="s">
        <v>1059</v>
      </c>
      <c r="BA135" s="39" t="s">
        <v>1029</v>
      </c>
      <c r="BB135" s="105" t="s">
        <v>1060</v>
      </c>
    </row>
    <row r="136" spans="1:54" ht="12.75">
      <c r="A136" s="43" t="s">
        <v>131</v>
      </c>
      <c r="B136" s="44" t="s">
        <v>549</v>
      </c>
      <c r="C136" s="41">
        <v>90</v>
      </c>
      <c r="D136" s="76" t="s">
        <v>102</v>
      </c>
      <c r="E136" s="41">
        <v>90</v>
      </c>
      <c r="F136" s="76" t="s">
        <v>102</v>
      </c>
      <c r="G136" s="41">
        <v>9000</v>
      </c>
      <c r="H136" s="76" t="s">
        <v>102</v>
      </c>
      <c r="I136" s="41">
        <v>9000</v>
      </c>
      <c r="J136" s="76" t="s">
        <v>102</v>
      </c>
      <c r="K136" s="41">
        <v>90</v>
      </c>
      <c r="L136" s="76" t="s">
        <v>102</v>
      </c>
      <c r="M136" s="41">
        <v>90</v>
      </c>
      <c r="N136" s="80" t="s">
        <v>102</v>
      </c>
      <c r="O136" s="67">
        <v>2200</v>
      </c>
      <c r="P136" s="67" t="s">
        <v>492</v>
      </c>
      <c r="Q136" s="67">
        <v>10000</v>
      </c>
      <c r="R136" s="67" t="s">
        <v>80</v>
      </c>
      <c r="S136" s="67">
        <v>10000</v>
      </c>
      <c r="T136" s="67" t="s">
        <v>80</v>
      </c>
      <c r="U136" s="42">
        <v>9</v>
      </c>
      <c r="V136" s="42">
        <v>1.6</v>
      </c>
      <c r="W136" s="42" t="s">
        <v>81</v>
      </c>
      <c r="X136" s="42">
        <v>9</v>
      </c>
      <c r="Y136" s="42">
        <v>1.6</v>
      </c>
      <c r="Z136" s="42" t="s">
        <v>81</v>
      </c>
      <c r="AA136" s="42">
        <v>900</v>
      </c>
      <c r="AB136" s="42">
        <v>160</v>
      </c>
      <c r="AC136" s="42" t="s">
        <v>81</v>
      </c>
      <c r="AD136" s="42">
        <v>900</v>
      </c>
      <c r="AE136" s="42">
        <v>160</v>
      </c>
      <c r="AF136" s="42" t="s">
        <v>81</v>
      </c>
      <c r="AG136" s="42">
        <v>9</v>
      </c>
      <c r="AH136" s="42">
        <v>1.6</v>
      </c>
      <c r="AI136" s="42" t="s">
        <v>81</v>
      </c>
      <c r="AJ136" s="42">
        <v>9</v>
      </c>
      <c r="AK136" s="42">
        <v>1.6</v>
      </c>
      <c r="AL136" s="42" t="s">
        <v>81</v>
      </c>
      <c r="AM136" s="42" t="s">
        <v>82</v>
      </c>
      <c r="AN136" s="67" t="s">
        <v>82</v>
      </c>
      <c r="AO136" s="67">
        <v>0.01</v>
      </c>
      <c r="AP136" s="67" t="s">
        <v>1059</v>
      </c>
      <c r="AQ136" s="67" t="s">
        <v>1059</v>
      </c>
      <c r="AR136" s="67" t="s">
        <v>1059</v>
      </c>
      <c r="AS136" s="67">
        <v>27</v>
      </c>
      <c r="AT136" s="67" t="s">
        <v>1061</v>
      </c>
      <c r="AU136" s="67">
        <v>16700</v>
      </c>
      <c r="AV136" s="67">
        <v>13100</v>
      </c>
      <c r="AW136" s="67">
        <v>15000</v>
      </c>
      <c r="AX136" s="67" t="s">
        <v>1061</v>
      </c>
      <c r="AY136" s="67">
        <v>68</v>
      </c>
      <c r="AZ136" s="67" t="s">
        <v>1059</v>
      </c>
      <c r="BA136" s="39" t="s">
        <v>1029</v>
      </c>
      <c r="BB136" s="105" t="s">
        <v>1060</v>
      </c>
    </row>
    <row r="137" spans="1:54" ht="12.75">
      <c r="A137" s="42" t="s">
        <v>132</v>
      </c>
      <c r="B137" s="40" t="s">
        <v>550</v>
      </c>
      <c r="C137" s="41">
        <v>80</v>
      </c>
      <c r="D137" s="76" t="s">
        <v>95</v>
      </c>
      <c r="E137" s="41">
        <v>80</v>
      </c>
      <c r="F137" s="76" t="s">
        <v>95</v>
      </c>
      <c r="G137" s="41">
        <v>8000</v>
      </c>
      <c r="H137" s="76" t="s">
        <v>95</v>
      </c>
      <c r="I137" s="41">
        <v>8000</v>
      </c>
      <c r="J137" s="76" t="s">
        <v>95</v>
      </c>
      <c r="K137" s="41">
        <v>80</v>
      </c>
      <c r="L137" s="76" t="s">
        <v>95</v>
      </c>
      <c r="M137" s="41">
        <v>80</v>
      </c>
      <c r="N137" s="80" t="s">
        <v>95</v>
      </c>
      <c r="O137" s="67">
        <v>12</v>
      </c>
      <c r="P137" s="67" t="s">
        <v>389</v>
      </c>
      <c r="Q137" s="67">
        <v>60</v>
      </c>
      <c r="R137" s="67" t="s">
        <v>389</v>
      </c>
      <c r="S137" s="67">
        <v>69</v>
      </c>
      <c r="T137" s="67" t="s">
        <v>389</v>
      </c>
      <c r="U137" s="42">
        <v>8</v>
      </c>
      <c r="V137" s="42">
        <v>2.7</v>
      </c>
      <c r="W137" s="42" t="s">
        <v>81</v>
      </c>
      <c r="X137" s="42">
        <v>8</v>
      </c>
      <c r="Y137" s="42">
        <v>2.7</v>
      </c>
      <c r="Z137" s="42" t="s">
        <v>81</v>
      </c>
      <c r="AA137" s="42">
        <v>800</v>
      </c>
      <c r="AB137" s="42">
        <v>270</v>
      </c>
      <c r="AC137" s="42" t="s">
        <v>81</v>
      </c>
      <c r="AD137" s="42">
        <v>800</v>
      </c>
      <c r="AE137" s="42">
        <v>270</v>
      </c>
      <c r="AF137" s="42" t="s">
        <v>81</v>
      </c>
      <c r="AG137" s="42">
        <v>8</v>
      </c>
      <c r="AH137" s="42">
        <v>2.7</v>
      </c>
      <c r="AI137" s="42" t="s">
        <v>81</v>
      </c>
      <c r="AJ137" s="42">
        <v>8</v>
      </c>
      <c r="AK137" s="42">
        <v>2.7</v>
      </c>
      <c r="AL137" s="42" t="s">
        <v>81</v>
      </c>
      <c r="AM137" s="42" t="s">
        <v>82</v>
      </c>
      <c r="AN137" s="67" t="s">
        <v>82</v>
      </c>
      <c r="AO137" s="67">
        <v>0.02</v>
      </c>
      <c r="AP137" s="67">
        <v>0.062</v>
      </c>
      <c r="AQ137" s="67" t="s">
        <v>1059</v>
      </c>
      <c r="AR137" s="67">
        <v>3.7E-05</v>
      </c>
      <c r="AS137" s="67">
        <v>93</v>
      </c>
      <c r="AT137" s="67" t="s">
        <v>1061</v>
      </c>
      <c r="AU137" s="67">
        <v>4500</v>
      </c>
      <c r="AV137" s="67">
        <v>13100</v>
      </c>
      <c r="AW137" s="67">
        <v>15000</v>
      </c>
      <c r="AX137" s="67" t="s">
        <v>1061</v>
      </c>
      <c r="AY137" s="67">
        <v>87</v>
      </c>
      <c r="AZ137" s="67" t="s">
        <v>1059</v>
      </c>
      <c r="BA137" s="39" t="s">
        <v>1029</v>
      </c>
      <c r="BB137" s="105" t="s">
        <v>1060</v>
      </c>
    </row>
    <row r="138" spans="1:54" ht="12.75">
      <c r="A138" s="42" t="s">
        <v>133</v>
      </c>
      <c r="B138" s="40" t="s">
        <v>551</v>
      </c>
      <c r="C138" s="41">
        <v>10</v>
      </c>
      <c r="D138" s="76" t="s">
        <v>102</v>
      </c>
      <c r="E138" s="41">
        <v>10</v>
      </c>
      <c r="F138" s="76" t="s">
        <v>102</v>
      </c>
      <c r="G138" s="41">
        <v>1000</v>
      </c>
      <c r="H138" s="76" t="s">
        <v>102</v>
      </c>
      <c r="I138" s="41">
        <v>1000</v>
      </c>
      <c r="J138" s="76" t="s">
        <v>102</v>
      </c>
      <c r="K138" s="41">
        <v>1000</v>
      </c>
      <c r="L138" s="76" t="s">
        <v>102</v>
      </c>
      <c r="M138" s="41">
        <v>1000</v>
      </c>
      <c r="N138" s="80" t="s">
        <v>102</v>
      </c>
      <c r="O138" s="67">
        <v>96</v>
      </c>
      <c r="P138" s="67" t="s">
        <v>389</v>
      </c>
      <c r="Q138" s="67">
        <v>400</v>
      </c>
      <c r="R138" s="67" t="s">
        <v>389</v>
      </c>
      <c r="S138" s="67">
        <v>460</v>
      </c>
      <c r="T138" s="67" t="s">
        <v>389</v>
      </c>
      <c r="U138" s="42">
        <v>1</v>
      </c>
      <c r="V138" s="42">
        <v>0.54</v>
      </c>
      <c r="W138" s="42" t="s">
        <v>81</v>
      </c>
      <c r="X138" s="42">
        <v>1</v>
      </c>
      <c r="Y138" s="42">
        <v>0.54</v>
      </c>
      <c r="Z138" s="42" t="s">
        <v>81</v>
      </c>
      <c r="AA138" s="42">
        <v>100</v>
      </c>
      <c r="AB138" s="42">
        <v>54</v>
      </c>
      <c r="AC138" s="42" t="s">
        <v>81</v>
      </c>
      <c r="AD138" s="42">
        <v>100</v>
      </c>
      <c r="AE138" s="42">
        <v>54</v>
      </c>
      <c r="AF138" s="42" t="s">
        <v>81</v>
      </c>
      <c r="AG138" s="42">
        <v>100</v>
      </c>
      <c r="AH138" s="42">
        <v>54</v>
      </c>
      <c r="AI138" s="42" t="s">
        <v>81</v>
      </c>
      <c r="AJ138" s="42">
        <v>100</v>
      </c>
      <c r="AK138" s="42">
        <v>54</v>
      </c>
      <c r="AL138" s="42" t="s">
        <v>81</v>
      </c>
      <c r="AM138" s="42" t="s">
        <v>82</v>
      </c>
      <c r="AN138" s="67" t="s">
        <v>82</v>
      </c>
      <c r="AO138" s="67">
        <v>0.0014</v>
      </c>
      <c r="AP138" s="67" t="s">
        <v>1059</v>
      </c>
      <c r="AQ138" s="67" t="s">
        <v>1072</v>
      </c>
      <c r="AR138" s="67" t="s">
        <v>1059</v>
      </c>
      <c r="AS138" s="67">
        <v>170</v>
      </c>
      <c r="AT138" s="67" t="s">
        <v>1061</v>
      </c>
      <c r="AU138" s="67">
        <v>17500</v>
      </c>
      <c r="AV138" s="67">
        <v>13100</v>
      </c>
      <c r="AW138" s="67">
        <v>15000</v>
      </c>
      <c r="AX138" s="67" t="s">
        <v>1061</v>
      </c>
      <c r="AY138" s="67">
        <v>3.55</v>
      </c>
      <c r="AZ138" s="67">
        <v>6.66</v>
      </c>
      <c r="BA138" s="39" t="s">
        <v>1029</v>
      </c>
      <c r="BB138" s="105" t="s">
        <v>1060</v>
      </c>
    </row>
    <row r="139" spans="1:54" ht="12.75">
      <c r="A139" s="43" t="s">
        <v>134</v>
      </c>
      <c r="B139" s="44" t="s">
        <v>552</v>
      </c>
      <c r="C139" s="41">
        <v>730</v>
      </c>
      <c r="D139" s="76" t="s">
        <v>492</v>
      </c>
      <c r="E139" s="41">
        <v>2000</v>
      </c>
      <c r="F139" s="76" t="s">
        <v>492</v>
      </c>
      <c r="G139" s="41">
        <v>73000</v>
      </c>
      <c r="H139" s="76" t="s">
        <v>492</v>
      </c>
      <c r="I139" s="41">
        <v>130000</v>
      </c>
      <c r="J139" s="76" t="s">
        <v>79</v>
      </c>
      <c r="K139" s="41">
        <v>730</v>
      </c>
      <c r="L139" s="76" t="s">
        <v>492</v>
      </c>
      <c r="M139" s="41">
        <v>2000</v>
      </c>
      <c r="N139" s="80" t="s">
        <v>492</v>
      </c>
      <c r="O139" s="67">
        <v>4400</v>
      </c>
      <c r="P139" s="67" t="s">
        <v>492</v>
      </c>
      <c r="Q139" s="67">
        <v>56000</v>
      </c>
      <c r="R139" s="67" t="s">
        <v>492</v>
      </c>
      <c r="S139" s="67">
        <v>190000</v>
      </c>
      <c r="T139" s="67" t="s">
        <v>80</v>
      </c>
      <c r="U139" s="42">
        <v>73</v>
      </c>
      <c r="V139" s="42">
        <v>63</v>
      </c>
      <c r="W139" s="42" t="s">
        <v>81</v>
      </c>
      <c r="X139" s="42">
        <v>200</v>
      </c>
      <c r="Y139" s="42">
        <v>170</v>
      </c>
      <c r="Z139" s="42" t="s">
        <v>81</v>
      </c>
      <c r="AA139" s="42">
        <v>7300</v>
      </c>
      <c r="AB139" s="42">
        <v>6300</v>
      </c>
      <c r="AC139" s="42" t="s">
        <v>81</v>
      </c>
      <c r="AD139" s="42">
        <v>13000</v>
      </c>
      <c r="AE139" s="42">
        <v>11000</v>
      </c>
      <c r="AF139" s="42" t="s">
        <v>81</v>
      </c>
      <c r="AG139" s="42">
        <v>73</v>
      </c>
      <c r="AH139" s="42">
        <v>63</v>
      </c>
      <c r="AI139" s="42" t="s">
        <v>81</v>
      </c>
      <c r="AJ139" s="42">
        <v>200</v>
      </c>
      <c r="AK139" s="42">
        <v>170</v>
      </c>
      <c r="AL139" s="42" t="s">
        <v>81</v>
      </c>
      <c r="AM139" s="42" t="s">
        <v>82</v>
      </c>
      <c r="AN139" s="67" t="s">
        <v>82</v>
      </c>
      <c r="AO139" s="67">
        <v>0.02</v>
      </c>
      <c r="AP139" s="67" t="s">
        <v>1059</v>
      </c>
      <c r="AQ139" s="67" t="s">
        <v>1059</v>
      </c>
      <c r="AR139" s="67" t="s">
        <v>1059</v>
      </c>
      <c r="AS139" s="67">
        <v>300</v>
      </c>
      <c r="AT139" s="67" t="s">
        <v>1060</v>
      </c>
      <c r="AU139" s="67">
        <v>130</v>
      </c>
      <c r="AV139" s="67" t="s">
        <v>1059</v>
      </c>
      <c r="AW139" s="67" t="s">
        <v>1059</v>
      </c>
      <c r="AX139" s="67" t="s">
        <v>1060</v>
      </c>
      <c r="AY139" s="67">
        <v>329</v>
      </c>
      <c r="AZ139" s="67" t="s">
        <v>1059</v>
      </c>
      <c r="BA139" s="39" t="s">
        <v>1029</v>
      </c>
      <c r="BB139" s="105" t="s">
        <v>1060</v>
      </c>
    </row>
    <row r="140" spans="1:54" ht="12.75">
      <c r="A140" s="43" t="s">
        <v>135</v>
      </c>
      <c r="B140" s="44" t="s">
        <v>553</v>
      </c>
      <c r="C140" s="41">
        <v>80</v>
      </c>
      <c r="D140" s="76" t="s">
        <v>79</v>
      </c>
      <c r="E140" s="41">
        <v>80</v>
      </c>
      <c r="F140" s="76" t="s">
        <v>79</v>
      </c>
      <c r="G140" s="41">
        <v>80</v>
      </c>
      <c r="H140" s="76" t="s">
        <v>79</v>
      </c>
      <c r="I140" s="41">
        <v>80</v>
      </c>
      <c r="J140" s="76" t="s">
        <v>79</v>
      </c>
      <c r="K140" s="41">
        <v>80</v>
      </c>
      <c r="L140" s="76" t="s">
        <v>79</v>
      </c>
      <c r="M140" s="41">
        <v>80</v>
      </c>
      <c r="N140" s="80" t="s">
        <v>79</v>
      </c>
      <c r="O140" s="67">
        <v>4400</v>
      </c>
      <c r="P140" s="67" t="s">
        <v>492</v>
      </c>
      <c r="Q140" s="67">
        <v>56000</v>
      </c>
      <c r="R140" s="67" t="s">
        <v>492</v>
      </c>
      <c r="S140" s="67">
        <v>190000</v>
      </c>
      <c r="T140" s="67" t="s">
        <v>80</v>
      </c>
      <c r="U140" s="42">
        <v>8</v>
      </c>
      <c r="V140" s="42">
        <v>360</v>
      </c>
      <c r="W140" s="42" t="s">
        <v>81</v>
      </c>
      <c r="X140" s="42">
        <v>8</v>
      </c>
      <c r="Y140" s="42">
        <v>360</v>
      </c>
      <c r="Z140" s="42" t="s">
        <v>81</v>
      </c>
      <c r="AA140" s="42">
        <v>8</v>
      </c>
      <c r="AB140" s="42">
        <v>360</v>
      </c>
      <c r="AC140" s="42" t="s">
        <v>81</v>
      </c>
      <c r="AD140" s="42">
        <v>8</v>
      </c>
      <c r="AE140" s="42">
        <v>360</v>
      </c>
      <c r="AF140" s="42" t="s">
        <v>81</v>
      </c>
      <c r="AG140" s="42">
        <v>8</v>
      </c>
      <c r="AH140" s="42">
        <v>360</v>
      </c>
      <c r="AI140" s="42" t="s">
        <v>81</v>
      </c>
      <c r="AJ140" s="42">
        <v>8</v>
      </c>
      <c r="AK140" s="42">
        <v>360</v>
      </c>
      <c r="AL140" s="42" t="s">
        <v>81</v>
      </c>
      <c r="AM140" s="42">
        <v>15</v>
      </c>
      <c r="AN140" s="67" t="s">
        <v>82</v>
      </c>
      <c r="AO140" s="67">
        <v>0.02</v>
      </c>
      <c r="AP140" s="67" t="s">
        <v>1059</v>
      </c>
      <c r="AQ140" s="67" t="s">
        <v>1059</v>
      </c>
      <c r="AR140" s="67" t="s">
        <v>1059</v>
      </c>
      <c r="AS140" s="67">
        <v>18000</v>
      </c>
      <c r="AT140" s="67" t="s">
        <v>1060</v>
      </c>
      <c r="AU140" s="67">
        <v>0.08</v>
      </c>
      <c r="AV140" s="67" t="s">
        <v>1059</v>
      </c>
      <c r="AW140" s="67" t="s">
        <v>1059</v>
      </c>
      <c r="AX140" s="67" t="s">
        <v>1060</v>
      </c>
      <c r="AY140" s="67">
        <v>414</v>
      </c>
      <c r="AZ140" s="67">
        <v>5.75</v>
      </c>
      <c r="BA140" s="39" t="s">
        <v>1029</v>
      </c>
      <c r="BB140" s="105" t="s">
        <v>1060</v>
      </c>
    </row>
    <row r="141" spans="1:54" ht="12.75">
      <c r="A141" s="43" t="s">
        <v>136</v>
      </c>
      <c r="B141" s="44" t="s">
        <v>554</v>
      </c>
      <c r="C141" s="39">
        <v>0.19</v>
      </c>
      <c r="D141" s="75" t="s">
        <v>492</v>
      </c>
      <c r="E141" s="39">
        <v>0.76</v>
      </c>
      <c r="F141" s="75" t="s">
        <v>492</v>
      </c>
      <c r="G141" s="39">
        <v>19</v>
      </c>
      <c r="H141" s="75" t="s">
        <v>492</v>
      </c>
      <c r="I141" s="39">
        <v>76</v>
      </c>
      <c r="J141" s="75" t="s">
        <v>492</v>
      </c>
      <c r="K141" s="39">
        <v>19</v>
      </c>
      <c r="L141" s="80" t="s">
        <v>492</v>
      </c>
      <c r="M141" s="39">
        <v>76</v>
      </c>
      <c r="N141" s="80" t="s">
        <v>492</v>
      </c>
      <c r="O141" s="67">
        <v>5.3</v>
      </c>
      <c r="P141" s="67" t="s">
        <v>492</v>
      </c>
      <c r="Q141" s="67">
        <v>23</v>
      </c>
      <c r="R141" s="67" t="s">
        <v>492</v>
      </c>
      <c r="S141" s="67">
        <v>85</v>
      </c>
      <c r="T141" s="67" t="s">
        <v>389</v>
      </c>
      <c r="U141" s="42">
        <v>0.019</v>
      </c>
      <c r="V141" s="42">
        <v>0.0078</v>
      </c>
      <c r="W141" s="42" t="s">
        <v>81</v>
      </c>
      <c r="X141" s="42">
        <v>0.076</v>
      </c>
      <c r="Y141" s="42">
        <v>0.031000000000000003</v>
      </c>
      <c r="Z141" s="42" t="s">
        <v>81</v>
      </c>
      <c r="AA141" s="42">
        <v>1.9</v>
      </c>
      <c r="AB141" s="42">
        <v>0.78</v>
      </c>
      <c r="AC141" s="42" t="s">
        <v>81</v>
      </c>
      <c r="AD141" s="42">
        <v>7.6</v>
      </c>
      <c r="AE141" s="42">
        <v>3.1</v>
      </c>
      <c r="AF141" s="42" t="s">
        <v>81</v>
      </c>
      <c r="AG141" s="42">
        <v>1.9</v>
      </c>
      <c r="AH141" s="42">
        <v>0.78</v>
      </c>
      <c r="AI141" s="42" t="s">
        <v>81</v>
      </c>
      <c r="AJ141" s="42">
        <v>7.6</v>
      </c>
      <c r="AK141" s="42">
        <v>3.1</v>
      </c>
      <c r="AL141" s="42" t="s">
        <v>81</v>
      </c>
      <c r="AM141" s="42" t="s">
        <v>82</v>
      </c>
      <c r="AN141" s="67" t="s">
        <v>82</v>
      </c>
      <c r="AO141" s="67" t="s">
        <v>1059</v>
      </c>
      <c r="AP141" s="67">
        <v>3.4</v>
      </c>
      <c r="AQ141" s="67" t="s">
        <v>1067</v>
      </c>
      <c r="AR141" s="67">
        <v>2.9999999999999997E-05</v>
      </c>
      <c r="AS141" s="67">
        <v>120</v>
      </c>
      <c r="AT141" s="67" t="s">
        <v>1061</v>
      </c>
      <c r="AU141" s="67">
        <v>735</v>
      </c>
      <c r="AV141" s="67">
        <v>13200</v>
      </c>
      <c r="AW141" s="67">
        <v>15000</v>
      </c>
      <c r="AX141" s="67" t="s">
        <v>1061</v>
      </c>
      <c r="AY141" s="67">
        <v>-4.5</v>
      </c>
      <c r="AZ141" s="67">
        <v>4.5</v>
      </c>
      <c r="BA141" s="39" t="s">
        <v>1029</v>
      </c>
      <c r="BB141" s="105" t="s">
        <v>1060</v>
      </c>
    </row>
    <row r="142" spans="1:54" ht="12.75">
      <c r="A142" s="42" t="s">
        <v>137</v>
      </c>
      <c r="B142" s="40" t="s">
        <v>555</v>
      </c>
      <c r="C142" s="41">
        <v>3700</v>
      </c>
      <c r="D142" s="76" t="s">
        <v>492</v>
      </c>
      <c r="E142" s="41">
        <v>10000</v>
      </c>
      <c r="F142" s="76" t="s">
        <v>492</v>
      </c>
      <c r="G142" s="41">
        <v>370000</v>
      </c>
      <c r="H142" s="76" t="s">
        <v>492</v>
      </c>
      <c r="I142" s="41">
        <v>1000000</v>
      </c>
      <c r="J142" s="76" t="s">
        <v>492</v>
      </c>
      <c r="K142" s="41">
        <v>37000</v>
      </c>
      <c r="L142" s="76" t="s">
        <v>492</v>
      </c>
      <c r="M142" s="41">
        <v>100000</v>
      </c>
      <c r="N142" s="80" t="s">
        <v>492</v>
      </c>
      <c r="O142" s="67">
        <v>10000</v>
      </c>
      <c r="P142" s="67" t="s">
        <v>80</v>
      </c>
      <c r="Q142" s="67">
        <v>10000</v>
      </c>
      <c r="R142" s="67" t="s">
        <v>80</v>
      </c>
      <c r="S142" s="67">
        <v>10000</v>
      </c>
      <c r="T142" s="67" t="s">
        <v>80</v>
      </c>
      <c r="U142" s="42">
        <v>370</v>
      </c>
      <c r="V142" s="42">
        <v>44</v>
      </c>
      <c r="W142" s="42" t="s">
        <v>81</v>
      </c>
      <c r="X142" s="42">
        <v>1000</v>
      </c>
      <c r="Y142" s="42">
        <v>120</v>
      </c>
      <c r="Z142" s="42" t="s">
        <v>81</v>
      </c>
      <c r="AA142" s="42">
        <v>10000</v>
      </c>
      <c r="AB142" s="42">
        <v>4400</v>
      </c>
      <c r="AC142" s="42" t="s">
        <v>81</v>
      </c>
      <c r="AD142" s="42">
        <v>10000</v>
      </c>
      <c r="AE142" s="42">
        <v>10000</v>
      </c>
      <c r="AF142" s="42" t="s">
        <v>80</v>
      </c>
      <c r="AG142" s="42">
        <v>3700</v>
      </c>
      <c r="AH142" s="42">
        <v>440</v>
      </c>
      <c r="AI142" s="42" t="s">
        <v>81</v>
      </c>
      <c r="AJ142" s="42">
        <v>10000</v>
      </c>
      <c r="AK142" s="42">
        <v>1200</v>
      </c>
      <c r="AL142" s="42" t="s">
        <v>81</v>
      </c>
      <c r="AM142" s="42" t="s">
        <v>82</v>
      </c>
      <c r="AN142" s="67" t="s">
        <v>82</v>
      </c>
      <c r="AO142" s="67">
        <v>0.1</v>
      </c>
      <c r="AP142" s="67" t="s">
        <v>1059</v>
      </c>
      <c r="AQ142" s="67" t="s">
        <v>1059</v>
      </c>
      <c r="AR142" s="67" t="s">
        <v>1059</v>
      </c>
      <c r="AS142" s="67">
        <v>3.2</v>
      </c>
      <c r="AT142" s="67" t="s">
        <v>1061</v>
      </c>
      <c r="AU142" s="67">
        <v>74000</v>
      </c>
      <c r="AV142" s="67">
        <v>13000</v>
      </c>
      <c r="AW142" s="67">
        <v>14900</v>
      </c>
      <c r="AX142" s="67" t="s">
        <v>1061</v>
      </c>
      <c r="AY142" s="67">
        <v>117.73</v>
      </c>
      <c r="AZ142" s="67">
        <v>4.68</v>
      </c>
      <c r="BA142" s="39" t="s">
        <v>1029</v>
      </c>
      <c r="BB142" s="105" t="s">
        <v>1060</v>
      </c>
    </row>
    <row r="143" spans="1:54" ht="12.75">
      <c r="A143" s="43" t="s">
        <v>138</v>
      </c>
      <c r="B143" s="44" t="s">
        <v>556</v>
      </c>
      <c r="C143" s="41">
        <v>400</v>
      </c>
      <c r="D143" s="76" t="s">
        <v>102</v>
      </c>
      <c r="E143" s="41">
        <v>400</v>
      </c>
      <c r="F143" s="76" t="s">
        <v>102</v>
      </c>
      <c r="G143" s="41">
        <v>40000</v>
      </c>
      <c r="H143" s="76" t="s">
        <v>102</v>
      </c>
      <c r="I143" s="41">
        <v>40000</v>
      </c>
      <c r="J143" s="76" t="s">
        <v>102</v>
      </c>
      <c r="K143" s="41">
        <v>400</v>
      </c>
      <c r="L143" s="76" t="s">
        <v>102</v>
      </c>
      <c r="M143" s="41">
        <v>400</v>
      </c>
      <c r="N143" s="80" t="s">
        <v>102</v>
      </c>
      <c r="O143" s="67">
        <v>10000</v>
      </c>
      <c r="P143" s="67" t="s">
        <v>80</v>
      </c>
      <c r="Q143" s="67">
        <v>10000</v>
      </c>
      <c r="R143" s="67" t="s">
        <v>80</v>
      </c>
      <c r="S143" s="67">
        <v>10000</v>
      </c>
      <c r="T143" s="67" t="s">
        <v>80</v>
      </c>
      <c r="U143" s="42">
        <v>40</v>
      </c>
      <c r="V143" s="42">
        <v>58</v>
      </c>
      <c r="W143" s="42" t="s">
        <v>81</v>
      </c>
      <c r="X143" s="42">
        <v>40</v>
      </c>
      <c r="Y143" s="42">
        <v>58</v>
      </c>
      <c r="Z143" s="42" t="s">
        <v>81</v>
      </c>
      <c r="AA143" s="42">
        <v>4000</v>
      </c>
      <c r="AB143" s="42">
        <v>5800</v>
      </c>
      <c r="AC143" s="42" t="s">
        <v>81</v>
      </c>
      <c r="AD143" s="42">
        <v>4000</v>
      </c>
      <c r="AE143" s="42">
        <v>5800</v>
      </c>
      <c r="AF143" s="42" t="s">
        <v>81</v>
      </c>
      <c r="AG143" s="42">
        <v>40</v>
      </c>
      <c r="AH143" s="42">
        <v>58</v>
      </c>
      <c r="AI143" s="42" t="s">
        <v>81</v>
      </c>
      <c r="AJ143" s="42">
        <v>40</v>
      </c>
      <c r="AK143" s="42">
        <v>58</v>
      </c>
      <c r="AL143" s="42" t="s">
        <v>81</v>
      </c>
      <c r="AM143" s="42">
        <v>30</v>
      </c>
      <c r="AN143" s="67" t="s">
        <v>82</v>
      </c>
      <c r="AO143" s="67">
        <v>0.05</v>
      </c>
      <c r="AP143" s="67" t="s">
        <v>1059</v>
      </c>
      <c r="AQ143" s="67" t="s">
        <v>1059</v>
      </c>
      <c r="AR143" s="67" t="s">
        <v>1059</v>
      </c>
      <c r="AS143" s="67">
        <v>540</v>
      </c>
      <c r="AT143" s="67" t="s">
        <v>1061</v>
      </c>
      <c r="AU143" s="67">
        <v>45</v>
      </c>
      <c r="AV143" s="67">
        <v>13200</v>
      </c>
      <c r="AW143" s="67">
        <v>15200</v>
      </c>
      <c r="AX143" s="67" t="s">
        <v>1061</v>
      </c>
      <c r="AY143" s="67">
        <v>138</v>
      </c>
      <c r="AZ143" s="67" t="s">
        <v>1059</v>
      </c>
      <c r="BA143" s="39" t="s">
        <v>1029</v>
      </c>
      <c r="BB143" s="105" t="s">
        <v>1060</v>
      </c>
    </row>
    <row r="144" spans="1:54" ht="12.75">
      <c r="A144" s="43" t="s">
        <v>139</v>
      </c>
      <c r="B144" s="44" t="s">
        <v>557</v>
      </c>
      <c r="C144" s="41">
        <v>1500</v>
      </c>
      <c r="D144" s="76" t="s">
        <v>492</v>
      </c>
      <c r="E144" s="41">
        <v>4100</v>
      </c>
      <c r="F144" s="76" t="s">
        <v>492</v>
      </c>
      <c r="G144" s="41">
        <v>15000</v>
      </c>
      <c r="H144" s="76" t="s">
        <v>79</v>
      </c>
      <c r="I144" s="41">
        <v>15000</v>
      </c>
      <c r="J144" s="76" t="s">
        <v>79</v>
      </c>
      <c r="K144" s="41">
        <v>1500</v>
      </c>
      <c r="L144" s="76" t="s">
        <v>492</v>
      </c>
      <c r="M144" s="41">
        <v>4100</v>
      </c>
      <c r="N144" s="80" t="s">
        <v>492</v>
      </c>
      <c r="O144" s="67">
        <v>8800</v>
      </c>
      <c r="P144" s="67" t="s">
        <v>492</v>
      </c>
      <c r="Q144" s="67">
        <v>10000</v>
      </c>
      <c r="R144" s="67" t="s">
        <v>80</v>
      </c>
      <c r="S144" s="67">
        <v>10000</v>
      </c>
      <c r="T144" s="67" t="s">
        <v>80</v>
      </c>
      <c r="U144" s="42">
        <v>150</v>
      </c>
      <c r="V144" s="42">
        <v>950</v>
      </c>
      <c r="W144" s="42" t="s">
        <v>81</v>
      </c>
      <c r="X144" s="42">
        <v>410</v>
      </c>
      <c r="Y144" s="42">
        <v>2600</v>
      </c>
      <c r="Z144" s="42" t="s">
        <v>81</v>
      </c>
      <c r="AA144" s="42">
        <v>1500</v>
      </c>
      <c r="AB144" s="42">
        <v>9500</v>
      </c>
      <c r="AC144" s="42" t="s">
        <v>81</v>
      </c>
      <c r="AD144" s="42">
        <v>1500</v>
      </c>
      <c r="AE144" s="42">
        <v>9500</v>
      </c>
      <c r="AF144" s="42" t="s">
        <v>81</v>
      </c>
      <c r="AG144" s="42">
        <v>150</v>
      </c>
      <c r="AH144" s="42">
        <v>950</v>
      </c>
      <c r="AI144" s="42" t="s">
        <v>81</v>
      </c>
      <c r="AJ144" s="42">
        <v>410</v>
      </c>
      <c r="AK144" s="42">
        <v>2600</v>
      </c>
      <c r="AL144" s="42" t="s">
        <v>81</v>
      </c>
      <c r="AM144" s="42">
        <v>15</v>
      </c>
      <c r="AN144" s="67" t="s">
        <v>82</v>
      </c>
      <c r="AO144" s="67">
        <v>0.04</v>
      </c>
      <c r="AP144" s="67" t="s">
        <v>1059</v>
      </c>
      <c r="AQ144" s="67" t="s">
        <v>1059</v>
      </c>
      <c r="AR144" s="67" t="s">
        <v>1059</v>
      </c>
      <c r="AS144" s="67">
        <v>2500</v>
      </c>
      <c r="AT144" s="67" t="s">
        <v>1061</v>
      </c>
      <c r="AU144" s="67">
        <v>15</v>
      </c>
      <c r="AV144" s="67">
        <v>13100</v>
      </c>
      <c r="AW144" s="67">
        <v>15100</v>
      </c>
      <c r="AX144" s="67" t="s">
        <v>1061</v>
      </c>
      <c r="AY144" s="67">
        <v>183.1</v>
      </c>
      <c r="AZ144" s="67" t="s">
        <v>1059</v>
      </c>
      <c r="BA144" s="39" t="s">
        <v>1029</v>
      </c>
      <c r="BB144" s="105" t="s">
        <v>1060</v>
      </c>
    </row>
    <row r="145" spans="1:54" ht="12.75">
      <c r="A145" s="43" t="s">
        <v>140</v>
      </c>
      <c r="B145" s="44" t="s">
        <v>558</v>
      </c>
      <c r="C145" s="41">
        <v>1500</v>
      </c>
      <c r="D145" s="76" t="s">
        <v>492</v>
      </c>
      <c r="E145" s="41">
        <v>4100</v>
      </c>
      <c r="F145" s="76" t="s">
        <v>492</v>
      </c>
      <c r="G145" s="41">
        <v>17000</v>
      </c>
      <c r="H145" s="76" t="s">
        <v>79</v>
      </c>
      <c r="I145" s="41">
        <v>17000</v>
      </c>
      <c r="J145" s="76" t="s">
        <v>79</v>
      </c>
      <c r="K145" s="41">
        <v>1500</v>
      </c>
      <c r="L145" s="76" t="s">
        <v>492</v>
      </c>
      <c r="M145" s="41">
        <v>4100</v>
      </c>
      <c r="N145" s="80" t="s">
        <v>492</v>
      </c>
      <c r="O145" s="67">
        <v>8800</v>
      </c>
      <c r="P145" s="67" t="s">
        <v>492</v>
      </c>
      <c r="Q145" s="67">
        <v>10000</v>
      </c>
      <c r="R145" s="67" t="s">
        <v>80</v>
      </c>
      <c r="S145" s="67">
        <v>10000</v>
      </c>
      <c r="T145" s="67" t="s">
        <v>80</v>
      </c>
      <c r="U145" s="42">
        <v>150</v>
      </c>
      <c r="V145" s="42">
        <v>350</v>
      </c>
      <c r="W145" s="42" t="s">
        <v>81</v>
      </c>
      <c r="X145" s="42">
        <v>410</v>
      </c>
      <c r="Y145" s="42">
        <v>960</v>
      </c>
      <c r="Z145" s="42" t="s">
        <v>81</v>
      </c>
      <c r="AA145" s="42">
        <v>1700</v>
      </c>
      <c r="AB145" s="42">
        <v>4000</v>
      </c>
      <c r="AC145" s="42" t="s">
        <v>81</v>
      </c>
      <c r="AD145" s="42">
        <v>1700</v>
      </c>
      <c r="AE145" s="42">
        <v>4000</v>
      </c>
      <c r="AF145" s="42" t="s">
        <v>81</v>
      </c>
      <c r="AG145" s="42">
        <v>150</v>
      </c>
      <c r="AH145" s="42">
        <v>350</v>
      </c>
      <c r="AI145" s="42" t="s">
        <v>81</v>
      </c>
      <c r="AJ145" s="42">
        <v>410</v>
      </c>
      <c r="AK145" s="42">
        <v>960</v>
      </c>
      <c r="AL145" s="42" t="s">
        <v>81</v>
      </c>
      <c r="AM145" s="42">
        <v>30</v>
      </c>
      <c r="AN145" s="67" t="s">
        <v>82</v>
      </c>
      <c r="AO145" s="67">
        <v>0.04</v>
      </c>
      <c r="AP145" s="67" t="s">
        <v>1059</v>
      </c>
      <c r="AQ145" s="67" t="s">
        <v>1059</v>
      </c>
      <c r="AR145" s="67" t="s">
        <v>1059</v>
      </c>
      <c r="AS145" s="67">
        <v>890</v>
      </c>
      <c r="AT145" s="67" t="s">
        <v>1061</v>
      </c>
      <c r="AU145" s="67">
        <v>17</v>
      </c>
      <c r="AV145" s="67">
        <v>13100</v>
      </c>
      <c r="AW145" s="67">
        <v>15000</v>
      </c>
      <c r="AX145" s="67" t="s">
        <v>1061</v>
      </c>
      <c r="AY145" s="67">
        <v>173.5</v>
      </c>
      <c r="AZ145" s="67" t="s">
        <v>1059</v>
      </c>
      <c r="BA145" s="39" t="s">
        <v>1029</v>
      </c>
      <c r="BB145" s="105" t="s">
        <v>1060</v>
      </c>
    </row>
    <row r="146" spans="1:54" ht="12.75">
      <c r="A146" s="43" t="s">
        <v>141</v>
      </c>
      <c r="B146" s="44" t="s">
        <v>559</v>
      </c>
      <c r="C146" s="41">
        <v>1500</v>
      </c>
      <c r="D146" s="76" t="s">
        <v>492</v>
      </c>
      <c r="E146" s="41">
        <v>4100</v>
      </c>
      <c r="F146" s="76" t="s">
        <v>492</v>
      </c>
      <c r="G146" s="41">
        <v>30000</v>
      </c>
      <c r="H146" s="76" t="s">
        <v>79</v>
      </c>
      <c r="I146" s="41">
        <v>30000</v>
      </c>
      <c r="J146" s="76" t="s">
        <v>79</v>
      </c>
      <c r="K146" s="41">
        <v>1500</v>
      </c>
      <c r="L146" s="76" t="s">
        <v>492</v>
      </c>
      <c r="M146" s="41">
        <v>4100</v>
      </c>
      <c r="N146" s="80" t="s">
        <v>492</v>
      </c>
      <c r="O146" s="67">
        <v>8800</v>
      </c>
      <c r="P146" s="67" t="s">
        <v>492</v>
      </c>
      <c r="Q146" s="67">
        <v>10000</v>
      </c>
      <c r="R146" s="67" t="s">
        <v>80</v>
      </c>
      <c r="S146" s="67">
        <v>10000</v>
      </c>
      <c r="T146" s="67" t="s">
        <v>80</v>
      </c>
      <c r="U146" s="42">
        <v>150</v>
      </c>
      <c r="V146" s="42">
        <v>270</v>
      </c>
      <c r="W146" s="42" t="s">
        <v>81</v>
      </c>
      <c r="X146" s="42">
        <v>410</v>
      </c>
      <c r="Y146" s="42">
        <v>740</v>
      </c>
      <c r="Z146" s="42" t="s">
        <v>81</v>
      </c>
      <c r="AA146" s="42">
        <v>3000</v>
      </c>
      <c r="AB146" s="42">
        <v>5400</v>
      </c>
      <c r="AC146" s="42" t="s">
        <v>81</v>
      </c>
      <c r="AD146" s="42">
        <v>3000</v>
      </c>
      <c r="AE146" s="42">
        <v>5400</v>
      </c>
      <c r="AF146" s="42" t="s">
        <v>81</v>
      </c>
      <c r="AG146" s="42">
        <v>150</v>
      </c>
      <c r="AH146" s="42">
        <v>270</v>
      </c>
      <c r="AI146" s="42" t="s">
        <v>81</v>
      </c>
      <c r="AJ146" s="42">
        <v>410</v>
      </c>
      <c r="AK146" s="42">
        <v>740</v>
      </c>
      <c r="AL146" s="42" t="s">
        <v>81</v>
      </c>
      <c r="AM146" s="42">
        <v>30</v>
      </c>
      <c r="AN146" s="67" t="s">
        <v>82</v>
      </c>
      <c r="AO146" s="67">
        <v>0.04</v>
      </c>
      <c r="AP146" s="67" t="s">
        <v>1059</v>
      </c>
      <c r="AQ146" s="67" t="s">
        <v>1059</v>
      </c>
      <c r="AR146" s="67" t="s">
        <v>1059</v>
      </c>
      <c r="AS146" s="67">
        <v>680</v>
      </c>
      <c r="AT146" s="67" t="s">
        <v>1061</v>
      </c>
      <c r="AU146" s="67">
        <v>30</v>
      </c>
      <c r="AV146" s="67">
        <v>13100</v>
      </c>
      <c r="AW146" s="67">
        <v>15000</v>
      </c>
      <c r="AX146" s="67" t="s">
        <v>1061</v>
      </c>
      <c r="AY146" s="67">
        <v>169</v>
      </c>
      <c r="AZ146" s="67" t="s">
        <v>1059</v>
      </c>
      <c r="BA146" s="39" t="s">
        <v>1029</v>
      </c>
      <c r="BB146" s="105" t="s">
        <v>1060</v>
      </c>
    </row>
    <row r="147" spans="1:54" ht="12.75">
      <c r="A147" s="42" t="s">
        <v>142</v>
      </c>
      <c r="B147" s="40" t="s">
        <v>560</v>
      </c>
      <c r="C147" s="41">
        <v>350</v>
      </c>
      <c r="D147" s="76" t="s">
        <v>492</v>
      </c>
      <c r="E147" s="41">
        <v>1400</v>
      </c>
      <c r="F147" s="76" t="s">
        <v>492</v>
      </c>
      <c r="G147" s="41">
        <v>2700</v>
      </c>
      <c r="H147" s="76" t="s">
        <v>79</v>
      </c>
      <c r="I147" s="41">
        <v>2700</v>
      </c>
      <c r="J147" s="76" t="s">
        <v>79</v>
      </c>
      <c r="K147" s="41">
        <v>2700</v>
      </c>
      <c r="L147" s="76" t="s">
        <v>79</v>
      </c>
      <c r="M147" s="41">
        <v>2700</v>
      </c>
      <c r="N147" s="80" t="s">
        <v>79</v>
      </c>
      <c r="O147" s="67">
        <v>9400</v>
      </c>
      <c r="P147" s="67" t="s">
        <v>492</v>
      </c>
      <c r="Q147" s="67">
        <v>10000</v>
      </c>
      <c r="R147" s="67" t="s">
        <v>80</v>
      </c>
      <c r="S147" s="67">
        <v>10000</v>
      </c>
      <c r="T147" s="67" t="s">
        <v>80</v>
      </c>
      <c r="U147" s="42">
        <v>35</v>
      </c>
      <c r="V147" s="42">
        <v>3000</v>
      </c>
      <c r="W147" s="42" t="s">
        <v>81</v>
      </c>
      <c r="X147" s="42">
        <v>140</v>
      </c>
      <c r="Y147" s="42">
        <v>10000</v>
      </c>
      <c r="Z147" s="42" t="s">
        <v>80</v>
      </c>
      <c r="AA147" s="42">
        <v>270</v>
      </c>
      <c r="AB147" s="42">
        <v>10000</v>
      </c>
      <c r="AC147" s="42" t="s">
        <v>80</v>
      </c>
      <c r="AD147" s="42">
        <v>270</v>
      </c>
      <c r="AE147" s="42">
        <v>10000</v>
      </c>
      <c r="AF147" s="42" t="s">
        <v>80</v>
      </c>
      <c r="AG147" s="42">
        <v>270</v>
      </c>
      <c r="AH147" s="42">
        <v>10000</v>
      </c>
      <c r="AI147" s="42" t="s">
        <v>80</v>
      </c>
      <c r="AJ147" s="42">
        <v>270</v>
      </c>
      <c r="AK147" s="42">
        <v>10000</v>
      </c>
      <c r="AL147" s="42" t="s">
        <v>80</v>
      </c>
      <c r="AM147" s="42">
        <v>10</v>
      </c>
      <c r="AN147" s="67" t="s">
        <v>82</v>
      </c>
      <c r="AO147" s="67">
        <v>0.2</v>
      </c>
      <c r="AP147" s="67">
        <v>0.0019</v>
      </c>
      <c r="AQ147" s="67" t="s">
        <v>1059</v>
      </c>
      <c r="AR147" s="67" t="s">
        <v>1059</v>
      </c>
      <c r="AS147" s="67">
        <v>34000</v>
      </c>
      <c r="AT147" s="67" t="s">
        <v>1060</v>
      </c>
      <c r="AU147" s="67">
        <v>2.69</v>
      </c>
      <c r="AV147" s="67" t="s">
        <v>1059</v>
      </c>
      <c r="AW147" s="67" t="s">
        <v>1059</v>
      </c>
      <c r="AX147" s="67" t="s">
        <v>1061</v>
      </c>
      <c r="AY147" s="67">
        <v>370</v>
      </c>
      <c r="AZ147" s="67">
        <v>1.39</v>
      </c>
      <c r="BA147" s="39" t="s">
        <v>1029</v>
      </c>
      <c r="BB147" s="105" t="s">
        <v>1061</v>
      </c>
    </row>
    <row r="148" spans="1:54" ht="12.75">
      <c r="A148" s="42" t="s">
        <v>143</v>
      </c>
      <c r="B148" s="40" t="s">
        <v>561</v>
      </c>
      <c r="C148" s="41">
        <v>290</v>
      </c>
      <c r="D148" s="76" t="s">
        <v>492</v>
      </c>
      <c r="E148" s="41">
        <v>500</v>
      </c>
      <c r="F148" s="76" t="s">
        <v>79</v>
      </c>
      <c r="G148" s="41">
        <v>500</v>
      </c>
      <c r="H148" s="76" t="s">
        <v>79</v>
      </c>
      <c r="I148" s="41">
        <v>500</v>
      </c>
      <c r="J148" s="76" t="s">
        <v>79</v>
      </c>
      <c r="K148" s="41">
        <v>500</v>
      </c>
      <c r="L148" s="76" t="s">
        <v>79</v>
      </c>
      <c r="M148" s="41">
        <v>500</v>
      </c>
      <c r="N148" s="80" t="s">
        <v>79</v>
      </c>
      <c r="O148" s="67">
        <v>7800</v>
      </c>
      <c r="P148" s="67" t="s">
        <v>492</v>
      </c>
      <c r="Q148" s="67">
        <v>34000</v>
      </c>
      <c r="R148" s="67" t="s">
        <v>492</v>
      </c>
      <c r="S148" s="67">
        <v>190000</v>
      </c>
      <c r="T148" s="67" t="s">
        <v>80</v>
      </c>
      <c r="U148" s="42">
        <v>29</v>
      </c>
      <c r="V148" s="42">
        <v>18</v>
      </c>
      <c r="W148" s="42" t="s">
        <v>81</v>
      </c>
      <c r="X148" s="42">
        <v>50</v>
      </c>
      <c r="Y148" s="42">
        <v>31</v>
      </c>
      <c r="Z148" s="42" t="s">
        <v>81</v>
      </c>
      <c r="AA148" s="42">
        <v>50</v>
      </c>
      <c r="AB148" s="42">
        <v>31</v>
      </c>
      <c r="AC148" s="42" t="s">
        <v>81</v>
      </c>
      <c r="AD148" s="42">
        <v>50</v>
      </c>
      <c r="AE148" s="42">
        <v>31</v>
      </c>
      <c r="AF148" s="42" t="s">
        <v>81</v>
      </c>
      <c r="AG148" s="42">
        <v>50</v>
      </c>
      <c r="AH148" s="42">
        <v>31</v>
      </c>
      <c r="AI148" s="42" t="s">
        <v>81</v>
      </c>
      <c r="AJ148" s="42">
        <v>50</v>
      </c>
      <c r="AK148" s="42">
        <v>31</v>
      </c>
      <c r="AL148" s="42" t="s">
        <v>81</v>
      </c>
      <c r="AM148" s="42" t="s">
        <v>82</v>
      </c>
      <c r="AN148" s="67" t="s">
        <v>82</v>
      </c>
      <c r="AO148" s="67">
        <v>0.13</v>
      </c>
      <c r="AP148" s="67">
        <v>0.0023</v>
      </c>
      <c r="AQ148" s="67" t="s">
        <v>1059</v>
      </c>
      <c r="AR148" s="67">
        <v>6.6E-07</v>
      </c>
      <c r="AS148" s="67">
        <v>200</v>
      </c>
      <c r="AT148" s="67" t="s">
        <v>1060</v>
      </c>
      <c r="AU148" s="67">
        <v>0.5</v>
      </c>
      <c r="AV148" s="67" t="s">
        <v>1059</v>
      </c>
      <c r="AW148" s="67" t="s">
        <v>1059</v>
      </c>
      <c r="AX148" s="67" t="s">
        <v>1060</v>
      </c>
      <c r="AY148" s="67">
        <v>259</v>
      </c>
      <c r="AZ148" s="67">
        <v>589.39</v>
      </c>
      <c r="BA148" s="39" t="s">
        <v>1029</v>
      </c>
      <c r="BB148" s="105" t="s">
        <v>1060</v>
      </c>
    </row>
    <row r="149" spans="1:54" ht="12.75">
      <c r="A149" s="42" t="s">
        <v>144</v>
      </c>
      <c r="B149" s="40" t="s">
        <v>562</v>
      </c>
      <c r="C149" s="41">
        <v>3700</v>
      </c>
      <c r="D149" s="76" t="s">
        <v>492</v>
      </c>
      <c r="E149" s="41">
        <v>10000</v>
      </c>
      <c r="F149" s="76" t="s">
        <v>492</v>
      </c>
      <c r="G149" s="41">
        <v>120000</v>
      </c>
      <c r="H149" s="76" t="s">
        <v>79</v>
      </c>
      <c r="I149" s="41">
        <v>120000</v>
      </c>
      <c r="J149" s="76" t="s">
        <v>79</v>
      </c>
      <c r="K149" s="41">
        <v>120000</v>
      </c>
      <c r="L149" s="76" t="s">
        <v>79</v>
      </c>
      <c r="M149" s="41">
        <v>120000</v>
      </c>
      <c r="N149" s="80" t="s">
        <v>79</v>
      </c>
      <c r="O149" s="67">
        <v>22000</v>
      </c>
      <c r="P149" s="67" t="s">
        <v>492</v>
      </c>
      <c r="Q149" s="67">
        <v>190000</v>
      </c>
      <c r="R149" s="67" t="s">
        <v>80</v>
      </c>
      <c r="S149" s="67">
        <v>190000</v>
      </c>
      <c r="T149" s="67" t="s">
        <v>80</v>
      </c>
      <c r="U149" s="42">
        <v>370</v>
      </c>
      <c r="V149" s="42">
        <v>220</v>
      </c>
      <c r="W149" s="42" t="s">
        <v>81</v>
      </c>
      <c r="X149" s="42">
        <v>1000</v>
      </c>
      <c r="Y149" s="42">
        <v>590</v>
      </c>
      <c r="Z149" s="42" t="s">
        <v>81</v>
      </c>
      <c r="AA149" s="42">
        <v>12000</v>
      </c>
      <c r="AB149" s="42">
        <v>7000</v>
      </c>
      <c r="AC149" s="42" t="s">
        <v>81</v>
      </c>
      <c r="AD149" s="42">
        <v>12000</v>
      </c>
      <c r="AE149" s="42">
        <v>7000</v>
      </c>
      <c r="AF149" s="42" t="s">
        <v>81</v>
      </c>
      <c r="AG149" s="42">
        <v>12000</v>
      </c>
      <c r="AH149" s="42">
        <v>7000</v>
      </c>
      <c r="AI149" s="42" t="s">
        <v>81</v>
      </c>
      <c r="AJ149" s="42">
        <v>12000</v>
      </c>
      <c r="AK149" s="42">
        <v>7000</v>
      </c>
      <c r="AL149" s="42" t="s">
        <v>81</v>
      </c>
      <c r="AM149" s="42" t="s">
        <v>82</v>
      </c>
      <c r="AN149" s="67" t="s">
        <v>82</v>
      </c>
      <c r="AO149" s="67">
        <v>0.1</v>
      </c>
      <c r="AP149" s="67" t="s">
        <v>1059</v>
      </c>
      <c r="AQ149" s="67" t="s">
        <v>1059</v>
      </c>
      <c r="AR149" s="67" t="s">
        <v>1059</v>
      </c>
      <c r="AS149" s="67">
        <v>190</v>
      </c>
      <c r="AT149" s="67" t="s">
        <v>1060</v>
      </c>
      <c r="AU149" s="67">
        <v>120</v>
      </c>
      <c r="AV149" s="67" t="s">
        <v>1059</v>
      </c>
      <c r="AW149" s="67" t="s">
        <v>1059</v>
      </c>
      <c r="AX149" s="67" t="s">
        <v>1060</v>
      </c>
      <c r="AY149" s="67">
        <v>315</v>
      </c>
      <c r="AZ149" s="67">
        <v>4.22</v>
      </c>
      <c r="BA149" s="39" t="s">
        <v>1029</v>
      </c>
      <c r="BB149" s="105" t="s">
        <v>1060</v>
      </c>
    </row>
    <row r="150" spans="1:54" ht="12.75">
      <c r="A150" s="43" t="s">
        <v>145</v>
      </c>
      <c r="B150" s="44" t="s">
        <v>563</v>
      </c>
      <c r="C150" s="41">
        <v>33</v>
      </c>
      <c r="D150" s="76" t="s">
        <v>492</v>
      </c>
      <c r="E150" s="41">
        <v>130</v>
      </c>
      <c r="F150" s="76" t="s">
        <v>492</v>
      </c>
      <c r="G150" s="41">
        <v>1200</v>
      </c>
      <c r="H150" s="76" t="s">
        <v>79</v>
      </c>
      <c r="I150" s="41">
        <v>1200</v>
      </c>
      <c r="J150" s="76" t="s">
        <v>79</v>
      </c>
      <c r="K150" s="41">
        <v>1200</v>
      </c>
      <c r="L150" s="76" t="s">
        <v>79</v>
      </c>
      <c r="M150" s="41">
        <v>1200</v>
      </c>
      <c r="N150" s="80" t="s">
        <v>79</v>
      </c>
      <c r="O150" s="67">
        <v>900</v>
      </c>
      <c r="P150" s="67" t="s">
        <v>492</v>
      </c>
      <c r="Q150" s="67">
        <v>4000</v>
      </c>
      <c r="R150" s="67" t="s">
        <v>492</v>
      </c>
      <c r="S150" s="67">
        <v>190000</v>
      </c>
      <c r="T150" s="67" t="s">
        <v>80</v>
      </c>
      <c r="U150" s="42">
        <v>3.3</v>
      </c>
      <c r="V150" s="42">
        <v>21</v>
      </c>
      <c r="W150" s="42" t="s">
        <v>81</v>
      </c>
      <c r="X150" s="42">
        <v>13</v>
      </c>
      <c r="Y150" s="42">
        <v>83</v>
      </c>
      <c r="Z150" s="42" t="s">
        <v>81</v>
      </c>
      <c r="AA150" s="42">
        <v>120</v>
      </c>
      <c r="AB150" s="42">
        <v>760</v>
      </c>
      <c r="AC150" s="42" t="s">
        <v>81</v>
      </c>
      <c r="AD150" s="42">
        <v>120</v>
      </c>
      <c r="AE150" s="42">
        <v>760</v>
      </c>
      <c r="AF150" s="42" t="s">
        <v>81</v>
      </c>
      <c r="AG150" s="42">
        <v>120</v>
      </c>
      <c r="AH150" s="42">
        <v>760</v>
      </c>
      <c r="AI150" s="42" t="s">
        <v>81</v>
      </c>
      <c r="AJ150" s="42">
        <v>120</v>
      </c>
      <c r="AK150" s="42">
        <v>760</v>
      </c>
      <c r="AL150" s="42" t="s">
        <v>81</v>
      </c>
      <c r="AM150" s="42">
        <v>15</v>
      </c>
      <c r="AN150" s="67" t="s">
        <v>82</v>
      </c>
      <c r="AO150" s="67" t="s">
        <v>1059</v>
      </c>
      <c r="AP150" s="67">
        <v>0.02</v>
      </c>
      <c r="AQ150" s="67" t="s">
        <v>1059</v>
      </c>
      <c r="AR150" s="67" t="s">
        <v>1059</v>
      </c>
      <c r="AS150" s="67">
        <v>2500</v>
      </c>
      <c r="AT150" s="67" t="s">
        <v>1060</v>
      </c>
      <c r="AU150" s="67">
        <v>1.2</v>
      </c>
      <c r="AV150" s="67" t="s">
        <v>1059</v>
      </c>
      <c r="AW150" s="67" t="s">
        <v>1059</v>
      </c>
      <c r="AX150" s="67" t="s">
        <v>1060</v>
      </c>
      <c r="AY150" s="67">
        <v>355</v>
      </c>
      <c r="AZ150" s="67" t="s">
        <v>1059</v>
      </c>
      <c r="BA150" s="39" t="s">
        <v>1029</v>
      </c>
      <c r="BB150" s="105" t="s">
        <v>1060</v>
      </c>
    </row>
    <row r="151" spans="1:54" ht="12.75">
      <c r="A151" s="42" t="s">
        <v>146</v>
      </c>
      <c r="B151" s="40" t="s">
        <v>564</v>
      </c>
      <c r="C151" s="41">
        <v>40</v>
      </c>
      <c r="D151" s="76" t="s">
        <v>95</v>
      </c>
      <c r="E151" s="41">
        <v>40</v>
      </c>
      <c r="F151" s="76" t="s">
        <v>95</v>
      </c>
      <c r="G151" s="41">
        <v>4000</v>
      </c>
      <c r="H151" s="76" t="s">
        <v>95</v>
      </c>
      <c r="I151" s="41">
        <v>4000</v>
      </c>
      <c r="J151" s="76" t="s">
        <v>95</v>
      </c>
      <c r="K151" s="41">
        <v>40</v>
      </c>
      <c r="L151" s="76" t="s">
        <v>95</v>
      </c>
      <c r="M151" s="41">
        <v>40</v>
      </c>
      <c r="N151" s="80" t="s">
        <v>95</v>
      </c>
      <c r="O151" s="67">
        <v>1100</v>
      </c>
      <c r="P151" s="67" t="s">
        <v>492</v>
      </c>
      <c r="Q151" s="67">
        <v>14000</v>
      </c>
      <c r="R151" s="67" t="s">
        <v>492</v>
      </c>
      <c r="S151" s="67">
        <v>190000</v>
      </c>
      <c r="T151" s="67" t="s">
        <v>80</v>
      </c>
      <c r="U151" s="42">
        <v>4</v>
      </c>
      <c r="V151" s="42">
        <v>0.87</v>
      </c>
      <c r="W151" s="42" t="s">
        <v>81</v>
      </c>
      <c r="X151" s="42">
        <v>4</v>
      </c>
      <c r="Y151" s="42">
        <v>0.87</v>
      </c>
      <c r="Z151" s="42" t="s">
        <v>81</v>
      </c>
      <c r="AA151" s="42">
        <v>400</v>
      </c>
      <c r="AB151" s="42">
        <v>87</v>
      </c>
      <c r="AC151" s="42" t="s">
        <v>81</v>
      </c>
      <c r="AD151" s="42">
        <v>400</v>
      </c>
      <c r="AE151" s="42">
        <v>87</v>
      </c>
      <c r="AF151" s="42" t="s">
        <v>81</v>
      </c>
      <c r="AG151" s="42">
        <v>4</v>
      </c>
      <c r="AH151" s="42">
        <v>0.87</v>
      </c>
      <c r="AI151" s="42" t="s">
        <v>81</v>
      </c>
      <c r="AJ151" s="42">
        <v>4</v>
      </c>
      <c r="AK151" s="42">
        <v>0.87</v>
      </c>
      <c r="AL151" s="42" t="s">
        <v>81</v>
      </c>
      <c r="AM151" s="42" t="s">
        <v>82</v>
      </c>
      <c r="AN151" s="67" t="s">
        <v>82</v>
      </c>
      <c r="AO151" s="67">
        <v>0.005</v>
      </c>
      <c r="AP151" s="67" t="s">
        <v>1059</v>
      </c>
      <c r="AQ151" s="67" t="s">
        <v>1059</v>
      </c>
      <c r="AR151" s="67" t="s">
        <v>1059</v>
      </c>
      <c r="AS151" s="67">
        <v>43</v>
      </c>
      <c r="AT151" s="67" t="s">
        <v>1060</v>
      </c>
      <c r="AU151" s="67">
        <v>700</v>
      </c>
      <c r="AV151" s="67" t="s">
        <v>1059</v>
      </c>
      <c r="AW151" s="67" t="s">
        <v>1059</v>
      </c>
      <c r="AX151" s="67" t="s">
        <v>1060</v>
      </c>
      <c r="AY151" s="67">
        <v>311</v>
      </c>
      <c r="AZ151" s="67" t="s">
        <v>1059</v>
      </c>
      <c r="BA151" s="39" t="s">
        <v>1029</v>
      </c>
      <c r="BB151" s="105" t="s">
        <v>1060</v>
      </c>
    </row>
    <row r="152" spans="1:54" ht="12.75">
      <c r="A152" s="42" t="s">
        <v>147</v>
      </c>
      <c r="B152" s="40" t="s">
        <v>565</v>
      </c>
      <c r="C152" s="41">
        <v>1500</v>
      </c>
      <c r="D152" s="76" t="s">
        <v>389</v>
      </c>
      <c r="E152" s="41">
        <v>6200</v>
      </c>
      <c r="F152" s="76" t="s">
        <v>389</v>
      </c>
      <c r="G152" s="41">
        <v>150000</v>
      </c>
      <c r="H152" s="76" t="s">
        <v>389</v>
      </c>
      <c r="I152" s="41">
        <v>620000</v>
      </c>
      <c r="J152" s="76" t="s">
        <v>389</v>
      </c>
      <c r="K152" s="41">
        <v>1500</v>
      </c>
      <c r="L152" s="76" t="s">
        <v>389</v>
      </c>
      <c r="M152" s="41">
        <v>6200</v>
      </c>
      <c r="N152" s="80" t="s">
        <v>389</v>
      </c>
      <c r="O152" s="67">
        <v>10000</v>
      </c>
      <c r="P152" s="67" t="s">
        <v>80</v>
      </c>
      <c r="Q152" s="67">
        <v>10000</v>
      </c>
      <c r="R152" s="67" t="s">
        <v>80</v>
      </c>
      <c r="S152" s="67">
        <v>10000</v>
      </c>
      <c r="T152" s="67" t="s">
        <v>80</v>
      </c>
      <c r="U152" s="42">
        <v>150</v>
      </c>
      <c r="V152" s="42">
        <v>130</v>
      </c>
      <c r="W152" s="42" t="s">
        <v>81</v>
      </c>
      <c r="X152" s="42">
        <v>620</v>
      </c>
      <c r="Y152" s="42">
        <v>530</v>
      </c>
      <c r="Z152" s="42" t="s">
        <v>81</v>
      </c>
      <c r="AA152" s="42">
        <v>10000</v>
      </c>
      <c r="AB152" s="42">
        <v>10000</v>
      </c>
      <c r="AC152" s="42" t="s">
        <v>80</v>
      </c>
      <c r="AD152" s="42">
        <v>10000</v>
      </c>
      <c r="AE152" s="42">
        <v>10000</v>
      </c>
      <c r="AF152" s="42" t="s">
        <v>80</v>
      </c>
      <c r="AG152" s="42">
        <v>150</v>
      </c>
      <c r="AH152" s="42">
        <v>130</v>
      </c>
      <c r="AI152" s="42" t="s">
        <v>81</v>
      </c>
      <c r="AJ152" s="42">
        <v>620</v>
      </c>
      <c r="AK152" s="42">
        <v>530</v>
      </c>
      <c r="AL152" s="42" t="s">
        <v>81</v>
      </c>
      <c r="AM152" s="42" t="s">
        <v>82</v>
      </c>
      <c r="AN152" s="67" t="s">
        <v>82</v>
      </c>
      <c r="AO152" s="67">
        <v>0.1</v>
      </c>
      <c r="AP152" s="67" t="s">
        <v>1059</v>
      </c>
      <c r="AQ152" s="67" t="s">
        <v>1073</v>
      </c>
      <c r="AR152" s="67" t="s">
        <v>1059</v>
      </c>
      <c r="AS152" s="67">
        <v>300</v>
      </c>
      <c r="AT152" s="67" t="s">
        <v>1061</v>
      </c>
      <c r="AU152" s="67">
        <v>2100</v>
      </c>
      <c r="AV152" s="67">
        <v>13100</v>
      </c>
      <c r="AW152" s="67">
        <v>15100</v>
      </c>
      <c r="AX152" s="67" t="s">
        <v>1061</v>
      </c>
      <c r="AY152" s="67">
        <v>46.2</v>
      </c>
      <c r="AZ152" s="67" t="s">
        <v>1059</v>
      </c>
      <c r="BA152" s="39" t="s">
        <v>1029</v>
      </c>
      <c r="BB152" s="105" t="s">
        <v>1060</v>
      </c>
    </row>
    <row r="153" spans="1:54" ht="12.75">
      <c r="A153" s="42" t="s">
        <v>148</v>
      </c>
      <c r="B153" s="40" t="s">
        <v>566</v>
      </c>
      <c r="C153" s="41">
        <v>5</v>
      </c>
      <c r="D153" s="76" t="s">
        <v>95</v>
      </c>
      <c r="E153" s="41">
        <v>5</v>
      </c>
      <c r="F153" s="76" t="s">
        <v>95</v>
      </c>
      <c r="G153" s="41">
        <v>500</v>
      </c>
      <c r="H153" s="76" t="s">
        <v>95</v>
      </c>
      <c r="I153" s="41">
        <v>500</v>
      </c>
      <c r="J153" s="76" t="s">
        <v>95</v>
      </c>
      <c r="K153" s="41">
        <v>50</v>
      </c>
      <c r="L153" s="76" t="s">
        <v>95</v>
      </c>
      <c r="M153" s="41">
        <v>50</v>
      </c>
      <c r="N153" s="80" t="s">
        <v>95</v>
      </c>
      <c r="O153" s="67">
        <v>30</v>
      </c>
      <c r="P153" s="67" t="s">
        <v>389</v>
      </c>
      <c r="Q153" s="67">
        <v>150</v>
      </c>
      <c r="R153" s="67" t="s">
        <v>389</v>
      </c>
      <c r="S153" s="67">
        <v>170</v>
      </c>
      <c r="T153" s="67" t="s">
        <v>389</v>
      </c>
      <c r="U153" s="42">
        <v>0.5</v>
      </c>
      <c r="V153" s="42">
        <v>0.26</v>
      </c>
      <c r="W153" s="42" t="s">
        <v>81</v>
      </c>
      <c r="X153" s="42">
        <v>0.5</v>
      </c>
      <c r="Y153" s="42">
        <v>0.26</v>
      </c>
      <c r="Z153" s="42" t="s">
        <v>81</v>
      </c>
      <c r="AA153" s="42">
        <v>50</v>
      </c>
      <c r="AB153" s="42">
        <v>26</v>
      </c>
      <c r="AC153" s="42" t="s">
        <v>81</v>
      </c>
      <c r="AD153" s="42">
        <v>50</v>
      </c>
      <c r="AE153" s="42">
        <v>26</v>
      </c>
      <c r="AF153" s="42" t="s">
        <v>81</v>
      </c>
      <c r="AG153" s="42">
        <v>5</v>
      </c>
      <c r="AH153" s="42">
        <v>2.6</v>
      </c>
      <c r="AI153" s="42" t="s">
        <v>81</v>
      </c>
      <c r="AJ153" s="42">
        <v>5</v>
      </c>
      <c r="AK153" s="42">
        <v>2.6</v>
      </c>
      <c r="AL153" s="42" t="s">
        <v>81</v>
      </c>
      <c r="AM153" s="42" t="s">
        <v>82</v>
      </c>
      <c r="AN153" s="67" t="s">
        <v>82</v>
      </c>
      <c r="AO153" s="67">
        <v>0.0007</v>
      </c>
      <c r="AP153" s="67">
        <v>0.13</v>
      </c>
      <c r="AQ153" s="67" t="s">
        <v>1074</v>
      </c>
      <c r="AR153" s="67">
        <v>1.4999999999999999E-05</v>
      </c>
      <c r="AS153" s="67">
        <v>160</v>
      </c>
      <c r="AT153" s="67" t="s">
        <v>1061</v>
      </c>
      <c r="AU153" s="67">
        <v>795</v>
      </c>
      <c r="AV153" s="67">
        <v>13100</v>
      </c>
      <c r="AW153" s="67">
        <v>15000</v>
      </c>
      <c r="AX153" s="67" t="s">
        <v>1061</v>
      </c>
      <c r="AY153" s="67">
        <v>76.7</v>
      </c>
      <c r="AZ153" s="67">
        <v>0.07</v>
      </c>
      <c r="BA153" s="39" t="s">
        <v>1029</v>
      </c>
      <c r="BB153" s="105" t="s">
        <v>1061</v>
      </c>
    </row>
    <row r="154" spans="1:54" ht="12.75">
      <c r="A154" s="43" t="s">
        <v>149</v>
      </c>
      <c r="B154" s="44" t="s">
        <v>567</v>
      </c>
      <c r="C154" s="41">
        <v>700</v>
      </c>
      <c r="D154" s="76" t="s">
        <v>102</v>
      </c>
      <c r="E154" s="41">
        <v>700</v>
      </c>
      <c r="F154" s="76" t="s">
        <v>102</v>
      </c>
      <c r="G154" s="41">
        <v>70000</v>
      </c>
      <c r="H154" s="76" t="s">
        <v>102</v>
      </c>
      <c r="I154" s="41">
        <v>70000</v>
      </c>
      <c r="J154" s="76" t="s">
        <v>102</v>
      </c>
      <c r="K154" s="41">
        <v>700</v>
      </c>
      <c r="L154" s="76" t="s">
        <v>102</v>
      </c>
      <c r="M154" s="41">
        <v>700</v>
      </c>
      <c r="N154" s="80" t="s">
        <v>102</v>
      </c>
      <c r="O154" s="67">
        <v>22000</v>
      </c>
      <c r="P154" s="67" t="s">
        <v>492</v>
      </c>
      <c r="Q154" s="67">
        <v>190000</v>
      </c>
      <c r="R154" s="67" t="s">
        <v>80</v>
      </c>
      <c r="S154" s="67">
        <v>190000</v>
      </c>
      <c r="T154" s="67" t="s">
        <v>80</v>
      </c>
      <c r="U154" s="42">
        <v>70</v>
      </c>
      <c r="V154" s="42">
        <v>53</v>
      </c>
      <c r="W154" s="42" t="s">
        <v>81</v>
      </c>
      <c r="X154" s="42">
        <v>70</v>
      </c>
      <c r="Y154" s="42">
        <v>53</v>
      </c>
      <c r="Z154" s="42" t="s">
        <v>81</v>
      </c>
      <c r="AA154" s="42">
        <v>7000</v>
      </c>
      <c r="AB154" s="42">
        <v>5300</v>
      </c>
      <c r="AC154" s="42" t="s">
        <v>81</v>
      </c>
      <c r="AD154" s="42">
        <v>7000</v>
      </c>
      <c r="AE154" s="42">
        <v>5300</v>
      </c>
      <c r="AF154" s="42" t="s">
        <v>81</v>
      </c>
      <c r="AG154" s="42">
        <v>70</v>
      </c>
      <c r="AH154" s="42">
        <v>53</v>
      </c>
      <c r="AI154" s="42" t="s">
        <v>81</v>
      </c>
      <c r="AJ154" s="42">
        <v>70</v>
      </c>
      <c r="AK154" s="42">
        <v>53</v>
      </c>
      <c r="AL154" s="42" t="s">
        <v>81</v>
      </c>
      <c r="AM154" s="42" t="s">
        <v>82</v>
      </c>
      <c r="AN154" s="67" t="s">
        <v>82</v>
      </c>
      <c r="AO154" s="67">
        <v>0.1</v>
      </c>
      <c r="AP154" s="67" t="s">
        <v>1059</v>
      </c>
      <c r="AQ154" s="67" t="s">
        <v>1059</v>
      </c>
      <c r="AR154" s="67" t="s">
        <v>1059</v>
      </c>
      <c r="AS154" s="67">
        <v>260</v>
      </c>
      <c r="AT154" s="67" t="s">
        <v>1060</v>
      </c>
      <c r="AU154" s="67">
        <v>170</v>
      </c>
      <c r="AV154" s="67" t="s">
        <v>1059</v>
      </c>
      <c r="AW154" s="67" t="s">
        <v>1059</v>
      </c>
      <c r="AX154" s="67" t="s">
        <v>1060</v>
      </c>
      <c r="AY154" s="67">
        <v>407</v>
      </c>
      <c r="AZ154" s="67" t="s">
        <v>1059</v>
      </c>
      <c r="BA154" s="39" t="s">
        <v>1029</v>
      </c>
      <c r="BB154" s="105" t="s">
        <v>1060</v>
      </c>
    </row>
    <row r="155" spans="1:54" ht="12.75">
      <c r="A155" s="43" t="s">
        <v>150</v>
      </c>
      <c r="B155" s="44" t="s">
        <v>568</v>
      </c>
      <c r="C155" s="41">
        <v>100</v>
      </c>
      <c r="D155" s="76" t="s">
        <v>102</v>
      </c>
      <c r="E155" s="41">
        <v>100</v>
      </c>
      <c r="F155" s="76" t="s">
        <v>102</v>
      </c>
      <c r="G155" s="41">
        <v>10000</v>
      </c>
      <c r="H155" s="76" t="s">
        <v>102</v>
      </c>
      <c r="I155" s="41">
        <v>10000</v>
      </c>
      <c r="J155" s="76" t="s">
        <v>102</v>
      </c>
      <c r="K155" s="41">
        <v>100</v>
      </c>
      <c r="L155" s="76" t="s">
        <v>102</v>
      </c>
      <c r="M155" s="41">
        <v>100</v>
      </c>
      <c r="N155" s="80" t="s">
        <v>102</v>
      </c>
      <c r="O155" s="67">
        <v>3300</v>
      </c>
      <c r="P155" s="67" t="s">
        <v>492</v>
      </c>
      <c r="Q155" s="67">
        <v>42000</v>
      </c>
      <c r="R155" s="67" t="s">
        <v>492</v>
      </c>
      <c r="S155" s="67">
        <v>190000</v>
      </c>
      <c r="T155" s="67" t="s">
        <v>80</v>
      </c>
      <c r="U155" s="42">
        <v>10</v>
      </c>
      <c r="V155" s="42">
        <v>1.6</v>
      </c>
      <c r="W155" s="42" t="s">
        <v>81</v>
      </c>
      <c r="X155" s="42">
        <v>10</v>
      </c>
      <c r="Y155" s="42">
        <v>1.6</v>
      </c>
      <c r="Z155" s="42" t="s">
        <v>81</v>
      </c>
      <c r="AA155" s="42">
        <v>1000</v>
      </c>
      <c r="AB155" s="42">
        <v>160</v>
      </c>
      <c r="AC155" s="42" t="s">
        <v>81</v>
      </c>
      <c r="AD155" s="42">
        <v>1000</v>
      </c>
      <c r="AE155" s="42">
        <v>160</v>
      </c>
      <c r="AF155" s="42" t="s">
        <v>81</v>
      </c>
      <c r="AG155" s="42">
        <v>10</v>
      </c>
      <c r="AH155" s="42">
        <v>1.6</v>
      </c>
      <c r="AI155" s="42" t="s">
        <v>81</v>
      </c>
      <c r="AJ155" s="42">
        <v>10</v>
      </c>
      <c r="AK155" s="42">
        <v>1.6</v>
      </c>
      <c r="AL155" s="42" t="s">
        <v>81</v>
      </c>
      <c r="AM155" s="42" t="s">
        <v>82</v>
      </c>
      <c r="AN155" s="67" t="s">
        <v>82</v>
      </c>
      <c r="AO155" s="67">
        <v>0.015</v>
      </c>
      <c r="AP155" s="67" t="s">
        <v>1059</v>
      </c>
      <c r="AQ155" s="67" t="s">
        <v>1059</v>
      </c>
      <c r="AR155" s="67" t="s">
        <v>1059</v>
      </c>
      <c r="AS155" s="67">
        <v>20</v>
      </c>
      <c r="AT155" s="67" t="s">
        <v>1060</v>
      </c>
      <c r="AU155" s="67">
        <v>700</v>
      </c>
      <c r="AV155" s="67" t="s">
        <v>1059</v>
      </c>
      <c r="AW155" s="67" t="s">
        <v>1059</v>
      </c>
      <c r="AX155" s="67" t="s">
        <v>1060</v>
      </c>
      <c r="AY155" s="67">
        <v>210</v>
      </c>
      <c r="AZ155" s="67" t="s">
        <v>1059</v>
      </c>
      <c r="BA155" s="39" t="s">
        <v>1029</v>
      </c>
      <c r="BB155" s="105" t="s">
        <v>1060</v>
      </c>
    </row>
    <row r="156" spans="1:54" ht="12.75">
      <c r="A156" s="42" t="s">
        <v>151</v>
      </c>
      <c r="B156" s="40" t="s">
        <v>569</v>
      </c>
      <c r="C156" s="41">
        <v>2</v>
      </c>
      <c r="D156" s="76" t="s">
        <v>95</v>
      </c>
      <c r="E156" s="41">
        <v>2</v>
      </c>
      <c r="F156" s="76" t="s">
        <v>95</v>
      </c>
      <c r="G156" s="41">
        <v>56</v>
      </c>
      <c r="H156" s="76" t="s">
        <v>79</v>
      </c>
      <c r="I156" s="41">
        <v>56</v>
      </c>
      <c r="J156" s="76" t="s">
        <v>79</v>
      </c>
      <c r="K156" s="41">
        <v>56</v>
      </c>
      <c r="L156" s="76" t="s">
        <v>79</v>
      </c>
      <c r="M156" s="41">
        <v>56</v>
      </c>
      <c r="N156" s="80" t="s">
        <v>79</v>
      </c>
      <c r="O156" s="67">
        <v>51</v>
      </c>
      <c r="P156" s="67" t="s">
        <v>492</v>
      </c>
      <c r="Q156" s="67">
        <v>230</v>
      </c>
      <c r="R156" s="67" t="s">
        <v>492</v>
      </c>
      <c r="S156" s="67">
        <v>190000</v>
      </c>
      <c r="T156" s="67" t="s">
        <v>80</v>
      </c>
      <c r="U156" s="42">
        <v>0.2</v>
      </c>
      <c r="V156" s="42">
        <v>49</v>
      </c>
      <c r="W156" s="42" t="s">
        <v>81</v>
      </c>
      <c r="X156" s="42">
        <v>0.2</v>
      </c>
      <c r="Y156" s="42">
        <v>49</v>
      </c>
      <c r="Z156" s="42" t="s">
        <v>81</v>
      </c>
      <c r="AA156" s="42">
        <v>5.6</v>
      </c>
      <c r="AB156" s="42">
        <v>1400</v>
      </c>
      <c r="AC156" s="42" t="s">
        <v>81</v>
      </c>
      <c r="AD156" s="42">
        <v>5.6</v>
      </c>
      <c r="AE156" s="42">
        <v>1400</v>
      </c>
      <c r="AF156" s="42" t="s">
        <v>81</v>
      </c>
      <c r="AG156" s="42">
        <v>5.6</v>
      </c>
      <c r="AH156" s="42">
        <v>1400</v>
      </c>
      <c r="AI156" s="42" t="s">
        <v>81</v>
      </c>
      <c r="AJ156" s="42">
        <v>5.6</v>
      </c>
      <c r="AK156" s="42">
        <v>1400</v>
      </c>
      <c r="AL156" s="42" t="s">
        <v>81</v>
      </c>
      <c r="AM156" s="42">
        <v>10</v>
      </c>
      <c r="AN156" s="67" t="s">
        <v>82</v>
      </c>
      <c r="AO156" s="67">
        <v>0.0005</v>
      </c>
      <c r="AP156" s="67">
        <v>0.35</v>
      </c>
      <c r="AQ156" s="67" t="s">
        <v>1075</v>
      </c>
      <c r="AR156" s="67">
        <v>0.0001</v>
      </c>
      <c r="AS156" s="67">
        <v>98000</v>
      </c>
      <c r="AT156" s="67" t="s">
        <v>1060</v>
      </c>
      <c r="AU156" s="67">
        <v>0.056</v>
      </c>
      <c r="AV156" s="67" t="s">
        <v>1059</v>
      </c>
      <c r="AW156" s="67" t="s">
        <v>1059</v>
      </c>
      <c r="AX156" s="67" t="s">
        <v>1060</v>
      </c>
      <c r="AY156" s="67">
        <v>351</v>
      </c>
      <c r="AZ156" s="67">
        <v>0.09</v>
      </c>
      <c r="BA156" s="39" t="s">
        <v>1029</v>
      </c>
      <c r="BB156" s="105" t="s">
        <v>1061</v>
      </c>
    </row>
    <row r="157" spans="1:54" ht="12.75">
      <c r="A157" s="43" t="s">
        <v>152</v>
      </c>
      <c r="B157" s="44" t="s">
        <v>570</v>
      </c>
      <c r="C157" s="41">
        <v>110000</v>
      </c>
      <c r="D157" s="76" t="s">
        <v>389</v>
      </c>
      <c r="E157" s="41">
        <v>440000</v>
      </c>
      <c r="F157" s="76" t="s">
        <v>389</v>
      </c>
      <c r="G157" s="41">
        <v>1400000</v>
      </c>
      <c r="H157" s="76" t="s">
        <v>79</v>
      </c>
      <c r="I157" s="41">
        <v>1400000</v>
      </c>
      <c r="J157" s="76" t="s">
        <v>79</v>
      </c>
      <c r="K157" s="41">
        <v>110000</v>
      </c>
      <c r="L157" s="76" t="s">
        <v>389</v>
      </c>
      <c r="M157" s="41">
        <v>440000</v>
      </c>
      <c r="N157" s="80" t="s">
        <v>389</v>
      </c>
      <c r="O157" s="67">
        <v>10000</v>
      </c>
      <c r="P157" s="67" t="s">
        <v>80</v>
      </c>
      <c r="Q157" s="67">
        <v>10000</v>
      </c>
      <c r="R157" s="67" t="s">
        <v>80</v>
      </c>
      <c r="S157" s="67">
        <v>10000</v>
      </c>
      <c r="T157" s="67" t="s">
        <v>80</v>
      </c>
      <c r="U157" s="42">
        <v>10000</v>
      </c>
      <c r="V157" s="42">
        <v>1800</v>
      </c>
      <c r="W157" s="42" t="s">
        <v>81</v>
      </c>
      <c r="X157" s="42">
        <v>10000</v>
      </c>
      <c r="Y157" s="42">
        <v>7300</v>
      </c>
      <c r="Z157" s="42" t="s">
        <v>81</v>
      </c>
      <c r="AA157" s="42">
        <v>10000</v>
      </c>
      <c r="AB157" s="42">
        <v>10000</v>
      </c>
      <c r="AC157" s="42" t="s">
        <v>80</v>
      </c>
      <c r="AD157" s="42">
        <v>10000</v>
      </c>
      <c r="AE157" s="42">
        <v>10000</v>
      </c>
      <c r="AF157" s="42" t="s">
        <v>80</v>
      </c>
      <c r="AG157" s="42">
        <v>10000</v>
      </c>
      <c r="AH157" s="42">
        <v>1800</v>
      </c>
      <c r="AI157" s="42" t="s">
        <v>81</v>
      </c>
      <c r="AJ157" s="42">
        <v>10000</v>
      </c>
      <c r="AK157" s="42">
        <v>7300</v>
      </c>
      <c r="AL157" s="42" t="s">
        <v>81</v>
      </c>
      <c r="AM157" s="42" t="s">
        <v>82</v>
      </c>
      <c r="AN157" s="67" t="s">
        <v>82</v>
      </c>
      <c r="AO157" s="67" t="s">
        <v>1059</v>
      </c>
      <c r="AP157" s="67" t="s">
        <v>1059</v>
      </c>
      <c r="AQ157" s="67" t="s">
        <v>1076</v>
      </c>
      <c r="AR157" s="67" t="s">
        <v>1059</v>
      </c>
      <c r="AS157" s="67">
        <v>22</v>
      </c>
      <c r="AT157" s="67" t="s">
        <v>1061</v>
      </c>
      <c r="AU157" s="67">
        <v>1400</v>
      </c>
      <c r="AV157" s="67">
        <v>13100</v>
      </c>
      <c r="AW157" s="67">
        <v>15000</v>
      </c>
      <c r="AX157" s="67" t="s">
        <v>1061</v>
      </c>
      <c r="AY157" s="67">
        <v>-9.2</v>
      </c>
      <c r="AZ157" s="67" t="s">
        <v>1059</v>
      </c>
      <c r="BA157" s="39" t="s">
        <v>1029</v>
      </c>
      <c r="BB157" s="105" t="s">
        <v>1060</v>
      </c>
    </row>
    <row r="158" spans="1:54" ht="12.75">
      <c r="A158" s="42" t="s">
        <v>153</v>
      </c>
      <c r="B158" s="40" t="s">
        <v>571</v>
      </c>
      <c r="C158" s="39">
        <v>2.1</v>
      </c>
      <c r="D158" s="75" t="s">
        <v>389</v>
      </c>
      <c r="E158" s="39">
        <v>8.8</v>
      </c>
      <c r="F158" s="75" t="s">
        <v>389</v>
      </c>
      <c r="G158" s="41">
        <v>210</v>
      </c>
      <c r="H158" s="76" t="s">
        <v>389</v>
      </c>
      <c r="I158" s="41">
        <v>880</v>
      </c>
      <c r="J158" s="76" t="s">
        <v>389</v>
      </c>
      <c r="K158" s="41">
        <v>210</v>
      </c>
      <c r="L158" s="76" t="s">
        <v>389</v>
      </c>
      <c r="M158" s="41">
        <v>880</v>
      </c>
      <c r="N158" s="80" t="s">
        <v>389</v>
      </c>
      <c r="O158" s="67">
        <v>19</v>
      </c>
      <c r="P158" s="67" t="s">
        <v>389</v>
      </c>
      <c r="Q158" s="67">
        <v>80</v>
      </c>
      <c r="R158" s="67" t="s">
        <v>389</v>
      </c>
      <c r="S158" s="67">
        <v>91</v>
      </c>
      <c r="T158" s="67" t="s">
        <v>389</v>
      </c>
      <c r="U158" s="42">
        <v>0.21</v>
      </c>
      <c r="V158" s="42">
        <v>0.049</v>
      </c>
      <c r="W158" s="42" t="s">
        <v>81</v>
      </c>
      <c r="X158" s="42">
        <v>0.88</v>
      </c>
      <c r="Y158" s="42">
        <v>0.2</v>
      </c>
      <c r="Z158" s="42" t="s">
        <v>81</v>
      </c>
      <c r="AA158" s="42">
        <v>21</v>
      </c>
      <c r="AB158" s="42">
        <v>4.9</v>
      </c>
      <c r="AC158" s="42" t="s">
        <v>81</v>
      </c>
      <c r="AD158" s="42">
        <v>88</v>
      </c>
      <c r="AE158" s="42">
        <v>20</v>
      </c>
      <c r="AF158" s="42" t="s">
        <v>81</v>
      </c>
      <c r="AG158" s="42">
        <v>21</v>
      </c>
      <c r="AH158" s="42">
        <v>4.9</v>
      </c>
      <c r="AI158" s="42" t="s">
        <v>81</v>
      </c>
      <c r="AJ158" s="42">
        <v>88</v>
      </c>
      <c r="AK158" s="42">
        <v>20</v>
      </c>
      <c r="AL158" s="42" t="s">
        <v>81</v>
      </c>
      <c r="AM158" s="42" t="s">
        <v>82</v>
      </c>
      <c r="AN158" s="67" t="s">
        <v>82</v>
      </c>
      <c r="AO158" s="67" t="s">
        <v>1059</v>
      </c>
      <c r="AP158" s="67">
        <v>0.021</v>
      </c>
      <c r="AQ158" s="67" t="s">
        <v>1066</v>
      </c>
      <c r="AR158" s="67">
        <v>6E-06</v>
      </c>
      <c r="AS158" s="67">
        <v>48</v>
      </c>
      <c r="AT158" s="67" t="s">
        <v>1061</v>
      </c>
      <c r="AU158" s="67">
        <v>3300</v>
      </c>
      <c r="AV158" s="67">
        <v>13100</v>
      </c>
      <c r="AW158" s="67">
        <v>15000</v>
      </c>
      <c r="AX158" s="67" t="s">
        <v>1061</v>
      </c>
      <c r="AY158" s="67">
        <v>45.1</v>
      </c>
      <c r="AZ158" s="67">
        <v>18.07</v>
      </c>
      <c r="BA158" s="39" t="s">
        <v>1029</v>
      </c>
      <c r="BB158" s="105" t="s">
        <v>1060</v>
      </c>
    </row>
    <row r="159" spans="1:54" ht="12.75">
      <c r="A159" s="43" t="s">
        <v>154</v>
      </c>
      <c r="B159" s="44" t="s">
        <v>572</v>
      </c>
      <c r="C159" s="39">
        <v>1.1</v>
      </c>
      <c r="D159" s="75" t="s">
        <v>492</v>
      </c>
      <c r="E159" s="39">
        <v>3.1</v>
      </c>
      <c r="F159" s="75" t="s">
        <v>492</v>
      </c>
      <c r="G159" s="41">
        <v>110</v>
      </c>
      <c r="H159" s="76" t="s">
        <v>492</v>
      </c>
      <c r="I159" s="41">
        <v>310</v>
      </c>
      <c r="J159" s="76" t="s">
        <v>492</v>
      </c>
      <c r="K159" s="41">
        <v>1100</v>
      </c>
      <c r="L159" s="76" t="s">
        <v>492</v>
      </c>
      <c r="M159" s="41">
        <v>3100</v>
      </c>
      <c r="N159" s="80" t="s">
        <v>492</v>
      </c>
      <c r="O159" s="67">
        <v>190000</v>
      </c>
      <c r="P159" s="67" t="s">
        <v>80</v>
      </c>
      <c r="Q159" s="67">
        <v>190000</v>
      </c>
      <c r="R159" s="67" t="s">
        <v>80</v>
      </c>
      <c r="S159" s="67">
        <v>190000</v>
      </c>
      <c r="T159" s="67" t="s">
        <v>80</v>
      </c>
      <c r="U159" s="42">
        <v>0.11</v>
      </c>
      <c r="V159" s="42">
        <v>0.033</v>
      </c>
      <c r="W159" s="42" t="s">
        <v>81</v>
      </c>
      <c r="X159" s="42">
        <v>0.31</v>
      </c>
      <c r="Y159" s="42">
        <v>0.09300000000000001</v>
      </c>
      <c r="Z159" s="42" t="s">
        <v>81</v>
      </c>
      <c r="AA159" s="42">
        <v>11</v>
      </c>
      <c r="AB159" s="42">
        <v>3.3</v>
      </c>
      <c r="AC159" s="42" t="s">
        <v>81</v>
      </c>
      <c r="AD159" s="42">
        <v>31</v>
      </c>
      <c r="AE159" s="42">
        <v>9.3</v>
      </c>
      <c r="AF159" s="42" t="s">
        <v>81</v>
      </c>
      <c r="AG159" s="42">
        <v>110</v>
      </c>
      <c r="AH159" s="42">
        <v>33</v>
      </c>
      <c r="AI159" s="42" t="s">
        <v>81</v>
      </c>
      <c r="AJ159" s="42">
        <v>310</v>
      </c>
      <c r="AK159" s="42">
        <v>93</v>
      </c>
      <c r="AL159" s="42" t="s">
        <v>81</v>
      </c>
      <c r="AM159" s="42" t="s">
        <v>82</v>
      </c>
      <c r="AN159" s="67" t="s">
        <v>82</v>
      </c>
      <c r="AO159" s="67" t="s">
        <v>1059</v>
      </c>
      <c r="AP159" s="67" t="s">
        <v>1059</v>
      </c>
      <c r="AQ159" s="67" t="s">
        <v>1077</v>
      </c>
      <c r="AR159" s="67" t="s">
        <v>1059</v>
      </c>
      <c r="AS159" s="67">
        <v>76</v>
      </c>
      <c r="AT159" s="67" t="s">
        <v>1060</v>
      </c>
      <c r="AU159" s="67">
        <v>1100</v>
      </c>
      <c r="AV159" s="67" t="s">
        <v>1059</v>
      </c>
      <c r="AW159" s="67" t="s">
        <v>1059</v>
      </c>
      <c r="AX159" s="67" t="s">
        <v>1060</v>
      </c>
      <c r="AY159" s="67">
        <v>247</v>
      </c>
      <c r="AZ159" s="67">
        <v>4.5</v>
      </c>
      <c r="BA159" s="39" t="s">
        <v>1029</v>
      </c>
      <c r="BB159" s="105" t="s">
        <v>1060</v>
      </c>
    </row>
    <row r="160" spans="1:54" ht="12.75">
      <c r="A160" s="42" t="s">
        <v>155</v>
      </c>
      <c r="B160" s="40" t="s">
        <v>573</v>
      </c>
      <c r="C160" s="46">
        <v>3.3</v>
      </c>
      <c r="D160" s="76" t="s">
        <v>492</v>
      </c>
      <c r="E160" s="41">
        <v>13</v>
      </c>
      <c r="F160" s="76" t="s">
        <v>492</v>
      </c>
      <c r="G160" s="41">
        <v>330</v>
      </c>
      <c r="H160" s="76" t="s">
        <v>492</v>
      </c>
      <c r="I160" s="41">
        <v>1300</v>
      </c>
      <c r="J160" s="76" t="s">
        <v>492</v>
      </c>
      <c r="K160" s="46">
        <v>3.3</v>
      </c>
      <c r="L160" s="76" t="s">
        <v>492</v>
      </c>
      <c r="M160" s="41">
        <v>13</v>
      </c>
      <c r="N160" s="80" t="s">
        <v>492</v>
      </c>
      <c r="O160" s="67">
        <v>90</v>
      </c>
      <c r="P160" s="67" t="s">
        <v>492</v>
      </c>
      <c r="Q160" s="67">
        <v>400</v>
      </c>
      <c r="R160" s="67" t="s">
        <v>492</v>
      </c>
      <c r="S160" s="67">
        <v>190000</v>
      </c>
      <c r="T160" s="67" t="s">
        <v>80</v>
      </c>
      <c r="U160" s="42">
        <v>0.33</v>
      </c>
      <c r="V160" s="42">
        <v>0.42</v>
      </c>
      <c r="W160" s="42" t="s">
        <v>81</v>
      </c>
      <c r="X160" s="42">
        <v>1.3</v>
      </c>
      <c r="Y160" s="42">
        <v>1.6</v>
      </c>
      <c r="Z160" s="42" t="s">
        <v>81</v>
      </c>
      <c r="AA160" s="42">
        <v>33</v>
      </c>
      <c r="AB160" s="42">
        <v>42</v>
      </c>
      <c r="AC160" s="42" t="s">
        <v>81</v>
      </c>
      <c r="AD160" s="42">
        <v>130</v>
      </c>
      <c r="AE160" s="42">
        <v>160</v>
      </c>
      <c r="AF160" s="42" t="s">
        <v>81</v>
      </c>
      <c r="AG160" s="42">
        <v>0.33</v>
      </c>
      <c r="AH160" s="42">
        <v>0.42</v>
      </c>
      <c r="AI160" s="42" t="s">
        <v>81</v>
      </c>
      <c r="AJ160" s="42">
        <v>1.3</v>
      </c>
      <c r="AK160" s="42">
        <v>1.6</v>
      </c>
      <c r="AL160" s="42" t="s">
        <v>81</v>
      </c>
      <c r="AM160" s="42" t="s">
        <v>82</v>
      </c>
      <c r="AN160" s="67" t="s">
        <v>82</v>
      </c>
      <c r="AO160" s="67">
        <v>0.004</v>
      </c>
      <c r="AP160" s="67">
        <v>0.2</v>
      </c>
      <c r="AQ160" s="67" t="s">
        <v>1059</v>
      </c>
      <c r="AR160" s="67" t="s">
        <v>1059</v>
      </c>
      <c r="AS160" s="67">
        <v>460</v>
      </c>
      <c r="AT160" s="67" t="s">
        <v>1060</v>
      </c>
      <c r="AU160" s="67">
        <v>3900</v>
      </c>
      <c r="AV160" s="67" t="s">
        <v>1059</v>
      </c>
      <c r="AW160" s="67" t="s">
        <v>1059</v>
      </c>
      <c r="AX160" s="67" t="s">
        <v>1060</v>
      </c>
      <c r="AY160" s="67">
        <v>232</v>
      </c>
      <c r="AZ160" s="67" t="s">
        <v>1059</v>
      </c>
      <c r="BA160" s="39" t="s">
        <v>1029</v>
      </c>
      <c r="BB160" s="105" t="s">
        <v>1060</v>
      </c>
    </row>
    <row r="161" spans="1:54" ht="12.75">
      <c r="A161" s="42" t="s">
        <v>156</v>
      </c>
      <c r="B161" s="40" t="s">
        <v>574</v>
      </c>
      <c r="C161" s="41">
        <v>100</v>
      </c>
      <c r="D161" s="76" t="s">
        <v>95</v>
      </c>
      <c r="E161" s="41">
        <v>100</v>
      </c>
      <c r="F161" s="76" t="s">
        <v>95</v>
      </c>
      <c r="G161" s="41">
        <v>10000</v>
      </c>
      <c r="H161" s="76" t="s">
        <v>95</v>
      </c>
      <c r="I161" s="41">
        <v>10000</v>
      </c>
      <c r="J161" s="76" t="s">
        <v>95</v>
      </c>
      <c r="K161" s="41">
        <v>10000</v>
      </c>
      <c r="L161" s="76" t="s">
        <v>95</v>
      </c>
      <c r="M161" s="41">
        <v>10000</v>
      </c>
      <c r="N161" s="80" t="s">
        <v>95</v>
      </c>
      <c r="O161" s="67">
        <v>960</v>
      </c>
      <c r="P161" s="67" t="s">
        <v>389</v>
      </c>
      <c r="Q161" s="67">
        <v>4000</v>
      </c>
      <c r="R161" s="67" t="s">
        <v>389</v>
      </c>
      <c r="S161" s="67">
        <v>4600</v>
      </c>
      <c r="T161" s="67" t="s">
        <v>389</v>
      </c>
      <c r="U161" s="42">
        <v>10</v>
      </c>
      <c r="V161" s="42">
        <v>6.1</v>
      </c>
      <c r="W161" s="42" t="s">
        <v>81</v>
      </c>
      <c r="X161" s="42">
        <v>10</v>
      </c>
      <c r="Y161" s="42">
        <v>6.1</v>
      </c>
      <c r="Z161" s="42" t="s">
        <v>81</v>
      </c>
      <c r="AA161" s="42">
        <v>1000</v>
      </c>
      <c r="AB161" s="42">
        <v>610</v>
      </c>
      <c r="AC161" s="42" t="s">
        <v>81</v>
      </c>
      <c r="AD161" s="42">
        <v>1000</v>
      </c>
      <c r="AE161" s="42">
        <v>610</v>
      </c>
      <c r="AF161" s="42" t="s">
        <v>81</v>
      </c>
      <c r="AG161" s="42">
        <v>1000</v>
      </c>
      <c r="AH161" s="42">
        <v>610</v>
      </c>
      <c r="AI161" s="42" t="s">
        <v>81</v>
      </c>
      <c r="AJ161" s="42">
        <v>1000</v>
      </c>
      <c r="AK161" s="42">
        <v>610</v>
      </c>
      <c r="AL161" s="42" t="s">
        <v>81</v>
      </c>
      <c r="AM161" s="42" t="s">
        <v>82</v>
      </c>
      <c r="AN161" s="67" t="s">
        <v>82</v>
      </c>
      <c r="AO161" s="67">
        <v>0.02</v>
      </c>
      <c r="AP161" s="67" t="s">
        <v>1059</v>
      </c>
      <c r="AQ161" s="67" t="s">
        <v>1078</v>
      </c>
      <c r="AR161" s="67" t="s">
        <v>1059</v>
      </c>
      <c r="AS161" s="67">
        <v>200</v>
      </c>
      <c r="AT161" s="67" t="s">
        <v>1061</v>
      </c>
      <c r="AU161" s="67">
        <v>490</v>
      </c>
      <c r="AV161" s="67">
        <v>13100</v>
      </c>
      <c r="AW161" s="67">
        <v>15000</v>
      </c>
      <c r="AX161" s="67" t="s">
        <v>1061</v>
      </c>
      <c r="AY161" s="67">
        <v>131.69</v>
      </c>
      <c r="AZ161" s="67">
        <v>0.84</v>
      </c>
      <c r="BA161" s="39" t="s">
        <v>1029</v>
      </c>
      <c r="BB161" s="105" t="s">
        <v>1061</v>
      </c>
    </row>
    <row r="162" spans="1:54" ht="12.75">
      <c r="A162" s="42" t="s">
        <v>157</v>
      </c>
      <c r="B162" s="40" t="s">
        <v>575</v>
      </c>
      <c r="C162" s="39">
        <v>6</v>
      </c>
      <c r="D162" s="75" t="s">
        <v>492</v>
      </c>
      <c r="E162" s="39">
        <v>24</v>
      </c>
      <c r="F162" s="75" t="s">
        <v>492</v>
      </c>
      <c r="G162" s="39">
        <v>600</v>
      </c>
      <c r="H162" s="75" t="s">
        <v>492</v>
      </c>
      <c r="I162" s="41">
        <v>2400</v>
      </c>
      <c r="J162" s="76" t="s">
        <v>492</v>
      </c>
      <c r="K162" s="41">
        <v>6000</v>
      </c>
      <c r="L162" s="76" t="s">
        <v>492</v>
      </c>
      <c r="M162" s="41">
        <v>13000</v>
      </c>
      <c r="N162" s="80" t="s">
        <v>79</v>
      </c>
      <c r="O162" s="67">
        <v>160</v>
      </c>
      <c r="P162" s="67" t="s">
        <v>492</v>
      </c>
      <c r="Q162" s="67">
        <v>720</v>
      </c>
      <c r="R162" s="67" t="s">
        <v>492</v>
      </c>
      <c r="S162" s="67">
        <v>190000</v>
      </c>
      <c r="T162" s="67" t="s">
        <v>80</v>
      </c>
      <c r="U162" s="42">
        <v>0.6</v>
      </c>
      <c r="V162" s="42">
        <v>4</v>
      </c>
      <c r="W162" s="42" t="s">
        <v>81</v>
      </c>
      <c r="X162" s="42">
        <v>2.4</v>
      </c>
      <c r="Y162" s="42">
        <v>16</v>
      </c>
      <c r="Z162" s="42" t="s">
        <v>81</v>
      </c>
      <c r="AA162" s="42">
        <v>60</v>
      </c>
      <c r="AB162" s="42">
        <v>400</v>
      </c>
      <c r="AC162" s="42" t="s">
        <v>81</v>
      </c>
      <c r="AD162" s="42">
        <v>240</v>
      </c>
      <c r="AE162" s="42">
        <v>1600</v>
      </c>
      <c r="AF162" s="42" t="s">
        <v>81</v>
      </c>
      <c r="AG162" s="42">
        <v>600</v>
      </c>
      <c r="AH162" s="42">
        <v>4000</v>
      </c>
      <c r="AI162" s="42" t="s">
        <v>81</v>
      </c>
      <c r="AJ162" s="42">
        <v>1300</v>
      </c>
      <c r="AK162" s="42">
        <v>8600</v>
      </c>
      <c r="AL162" s="42" t="s">
        <v>81</v>
      </c>
      <c r="AM162" s="42">
        <v>15</v>
      </c>
      <c r="AN162" s="67" t="s">
        <v>82</v>
      </c>
      <c r="AO162" s="67">
        <v>0.02</v>
      </c>
      <c r="AP162" s="67">
        <v>0.11</v>
      </c>
      <c r="AQ162" s="67" t="s">
        <v>1059</v>
      </c>
      <c r="AR162" s="67">
        <v>3.1E-05</v>
      </c>
      <c r="AS162" s="67">
        <v>2600</v>
      </c>
      <c r="AT162" s="67" t="s">
        <v>1060</v>
      </c>
      <c r="AU162" s="67">
        <v>13</v>
      </c>
      <c r="AV162" s="67" t="s">
        <v>1059</v>
      </c>
      <c r="AW162" s="67" t="s">
        <v>1059</v>
      </c>
      <c r="AX162" s="67" t="s">
        <v>1060</v>
      </c>
      <c r="AY162" s="67">
        <v>415</v>
      </c>
      <c r="AZ162" s="67">
        <v>3.6</v>
      </c>
      <c r="BA162" s="39" t="s">
        <v>1029</v>
      </c>
      <c r="BB162" s="105" t="s">
        <v>1060</v>
      </c>
    </row>
    <row r="163" spans="1:54" ht="12.75">
      <c r="A163" s="43" t="s">
        <v>158</v>
      </c>
      <c r="B163" s="44" t="s">
        <v>576</v>
      </c>
      <c r="C163" s="41">
        <v>1500</v>
      </c>
      <c r="D163" s="76" t="s">
        <v>492</v>
      </c>
      <c r="E163" s="41">
        <v>4100</v>
      </c>
      <c r="F163" s="76" t="s">
        <v>492</v>
      </c>
      <c r="G163" s="41">
        <v>150000</v>
      </c>
      <c r="H163" s="76" t="s">
        <v>492</v>
      </c>
      <c r="I163" s="41">
        <v>410000</v>
      </c>
      <c r="J163" s="76" t="s">
        <v>492</v>
      </c>
      <c r="K163" s="41">
        <v>1500</v>
      </c>
      <c r="L163" s="76" t="s">
        <v>492</v>
      </c>
      <c r="M163" s="41">
        <v>4100</v>
      </c>
      <c r="N163" s="80" t="s">
        <v>492</v>
      </c>
      <c r="O163" s="67">
        <v>8800</v>
      </c>
      <c r="P163" s="67" t="s">
        <v>492</v>
      </c>
      <c r="Q163" s="67">
        <v>10000</v>
      </c>
      <c r="R163" s="67" t="s">
        <v>80</v>
      </c>
      <c r="S163" s="67">
        <v>10000</v>
      </c>
      <c r="T163" s="67" t="s">
        <v>80</v>
      </c>
      <c r="U163" s="42">
        <v>150</v>
      </c>
      <c r="V163" s="42">
        <v>230</v>
      </c>
      <c r="W163" s="42" t="s">
        <v>81</v>
      </c>
      <c r="X163" s="42">
        <v>410</v>
      </c>
      <c r="Y163" s="42">
        <v>640</v>
      </c>
      <c r="Z163" s="42" t="s">
        <v>81</v>
      </c>
      <c r="AA163" s="42">
        <v>10000</v>
      </c>
      <c r="AB163" s="42">
        <v>10000</v>
      </c>
      <c r="AC163" s="42" t="s">
        <v>80</v>
      </c>
      <c r="AD163" s="42">
        <v>10000</v>
      </c>
      <c r="AE163" s="42">
        <v>10000</v>
      </c>
      <c r="AF163" s="42" t="s">
        <v>80</v>
      </c>
      <c r="AG163" s="42">
        <v>150</v>
      </c>
      <c r="AH163" s="42">
        <v>230</v>
      </c>
      <c r="AI163" s="42" t="s">
        <v>81</v>
      </c>
      <c r="AJ163" s="42">
        <v>410</v>
      </c>
      <c r="AK163" s="42">
        <v>640</v>
      </c>
      <c r="AL163" s="42" t="s">
        <v>81</v>
      </c>
      <c r="AM163" s="42">
        <v>30</v>
      </c>
      <c r="AN163" s="67" t="s">
        <v>82</v>
      </c>
      <c r="AO163" s="67">
        <v>0.04</v>
      </c>
      <c r="AP163" s="67" t="s">
        <v>1059</v>
      </c>
      <c r="AQ163" s="67" t="s">
        <v>1059</v>
      </c>
      <c r="AR163" s="67" t="s">
        <v>1059</v>
      </c>
      <c r="AS163" s="67">
        <v>580</v>
      </c>
      <c r="AT163" s="67" t="s">
        <v>1061</v>
      </c>
      <c r="AU163" s="67">
        <v>680</v>
      </c>
      <c r="AV163" s="67">
        <v>13200</v>
      </c>
      <c r="AW163" s="67">
        <v>15000</v>
      </c>
      <c r="AX163" s="67" t="s">
        <v>1061</v>
      </c>
      <c r="AY163" s="67">
        <v>78.5</v>
      </c>
      <c r="AZ163" s="67" t="s">
        <v>1059</v>
      </c>
      <c r="BA163" s="39" t="s">
        <v>1029</v>
      </c>
      <c r="BB163" s="105" t="s">
        <v>1060</v>
      </c>
    </row>
    <row r="164" spans="1:54" ht="12.75">
      <c r="A164" s="42" t="s">
        <v>159</v>
      </c>
      <c r="B164" s="40" t="s">
        <v>577</v>
      </c>
      <c r="C164" s="41">
        <v>80</v>
      </c>
      <c r="D164" s="76" t="s">
        <v>95</v>
      </c>
      <c r="E164" s="41">
        <v>80</v>
      </c>
      <c r="F164" s="76" t="s">
        <v>95</v>
      </c>
      <c r="G164" s="41">
        <v>8000</v>
      </c>
      <c r="H164" s="76" t="s">
        <v>95</v>
      </c>
      <c r="I164" s="41">
        <v>8000</v>
      </c>
      <c r="J164" s="76" t="s">
        <v>95</v>
      </c>
      <c r="K164" s="41">
        <v>8000</v>
      </c>
      <c r="L164" s="76" t="s">
        <v>95</v>
      </c>
      <c r="M164" s="41">
        <v>8000</v>
      </c>
      <c r="N164" s="80" t="s">
        <v>95</v>
      </c>
      <c r="O164" s="67">
        <v>17</v>
      </c>
      <c r="P164" s="67" t="s">
        <v>389</v>
      </c>
      <c r="Q164" s="67">
        <v>82</v>
      </c>
      <c r="R164" s="67" t="s">
        <v>389</v>
      </c>
      <c r="S164" s="67">
        <v>95</v>
      </c>
      <c r="T164" s="67" t="s">
        <v>389</v>
      </c>
      <c r="U164" s="42">
        <v>8</v>
      </c>
      <c r="V164" s="42">
        <v>2.5</v>
      </c>
      <c r="W164" s="42" t="s">
        <v>81</v>
      </c>
      <c r="X164" s="42">
        <v>8</v>
      </c>
      <c r="Y164" s="42">
        <v>2.5</v>
      </c>
      <c r="Z164" s="42" t="s">
        <v>81</v>
      </c>
      <c r="AA164" s="42">
        <v>800</v>
      </c>
      <c r="AB164" s="42">
        <v>250</v>
      </c>
      <c r="AC164" s="42" t="s">
        <v>81</v>
      </c>
      <c r="AD164" s="42">
        <v>800</v>
      </c>
      <c r="AE164" s="42">
        <v>250</v>
      </c>
      <c r="AF164" s="42" t="s">
        <v>81</v>
      </c>
      <c r="AG164" s="42">
        <v>800</v>
      </c>
      <c r="AH164" s="42">
        <v>250</v>
      </c>
      <c r="AI164" s="42" t="s">
        <v>81</v>
      </c>
      <c r="AJ164" s="42">
        <v>800</v>
      </c>
      <c r="AK164" s="42">
        <v>250</v>
      </c>
      <c r="AL164" s="42" t="s">
        <v>81</v>
      </c>
      <c r="AM164" s="42" t="s">
        <v>82</v>
      </c>
      <c r="AN164" s="67" t="s">
        <v>82</v>
      </c>
      <c r="AO164" s="67">
        <v>0.02</v>
      </c>
      <c r="AP164" s="67">
        <v>0.084</v>
      </c>
      <c r="AQ164" s="67" t="s">
        <v>1059</v>
      </c>
      <c r="AR164" s="67">
        <v>2.7E-05</v>
      </c>
      <c r="AS164" s="67">
        <v>83</v>
      </c>
      <c r="AT164" s="67" t="s">
        <v>1061</v>
      </c>
      <c r="AU164" s="67">
        <v>4200</v>
      </c>
      <c r="AV164" s="67">
        <v>13100</v>
      </c>
      <c r="AW164" s="67">
        <v>15100</v>
      </c>
      <c r="AX164" s="67" t="s">
        <v>1061</v>
      </c>
      <c r="AY164" s="67">
        <v>116</v>
      </c>
      <c r="AZ164" s="67">
        <v>1.39</v>
      </c>
      <c r="BA164" s="39" t="s">
        <v>1029</v>
      </c>
      <c r="BB164" s="105" t="s">
        <v>1060</v>
      </c>
    </row>
    <row r="165" spans="1:54" ht="12.75">
      <c r="A165" s="43" t="s">
        <v>160</v>
      </c>
      <c r="B165" s="44" t="s">
        <v>578</v>
      </c>
      <c r="C165" s="41">
        <v>110000</v>
      </c>
      <c r="D165" s="76" t="s">
        <v>389</v>
      </c>
      <c r="E165" s="41">
        <v>440000</v>
      </c>
      <c r="F165" s="76" t="s">
        <v>389</v>
      </c>
      <c r="G165" s="41">
        <v>2900000</v>
      </c>
      <c r="H165" s="76" t="s">
        <v>79</v>
      </c>
      <c r="I165" s="41">
        <v>2900000</v>
      </c>
      <c r="J165" s="76" t="s">
        <v>79</v>
      </c>
      <c r="K165" s="41">
        <v>110000</v>
      </c>
      <c r="L165" s="76" t="s">
        <v>389</v>
      </c>
      <c r="M165" s="41">
        <v>440000</v>
      </c>
      <c r="N165" s="80" t="s">
        <v>389</v>
      </c>
      <c r="O165" s="67">
        <v>10000</v>
      </c>
      <c r="P165" s="67" t="s">
        <v>80</v>
      </c>
      <c r="Q165" s="67">
        <v>10000</v>
      </c>
      <c r="R165" s="67" t="s">
        <v>80</v>
      </c>
      <c r="S165" s="67">
        <v>10000</v>
      </c>
      <c r="T165" s="67" t="s">
        <v>80</v>
      </c>
      <c r="U165" s="42">
        <v>10000</v>
      </c>
      <c r="V165" s="42">
        <v>2800</v>
      </c>
      <c r="W165" s="42" t="s">
        <v>81</v>
      </c>
      <c r="X165" s="42">
        <v>10000</v>
      </c>
      <c r="Y165" s="42">
        <v>10000</v>
      </c>
      <c r="Z165" s="42" t="s">
        <v>80</v>
      </c>
      <c r="AA165" s="42">
        <v>10000</v>
      </c>
      <c r="AB165" s="42">
        <v>10000</v>
      </c>
      <c r="AC165" s="42" t="s">
        <v>80</v>
      </c>
      <c r="AD165" s="42">
        <v>10000</v>
      </c>
      <c r="AE165" s="42">
        <v>10000</v>
      </c>
      <c r="AF165" s="42" t="s">
        <v>80</v>
      </c>
      <c r="AG165" s="42">
        <v>10000</v>
      </c>
      <c r="AH165" s="42">
        <v>2800</v>
      </c>
      <c r="AI165" s="42" t="s">
        <v>81</v>
      </c>
      <c r="AJ165" s="42">
        <v>10000</v>
      </c>
      <c r="AK165" s="42">
        <v>10000</v>
      </c>
      <c r="AL165" s="42" t="s">
        <v>80</v>
      </c>
      <c r="AM165" s="42" t="s">
        <v>82</v>
      </c>
      <c r="AN165" s="67" t="s">
        <v>82</v>
      </c>
      <c r="AO165" s="67" t="s">
        <v>1059</v>
      </c>
      <c r="AP165" s="67" t="s">
        <v>1059</v>
      </c>
      <c r="AQ165" s="67" t="s">
        <v>1076</v>
      </c>
      <c r="AR165" s="67" t="s">
        <v>1059</v>
      </c>
      <c r="AS165" s="67">
        <v>59</v>
      </c>
      <c r="AT165" s="67" t="s">
        <v>1061</v>
      </c>
      <c r="AU165" s="67">
        <v>2899</v>
      </c>
      <c r="AV165" s="67">
        <v>13200</v>
      </c>
      <c r="AW165" s="67">
        <v>15000</v>
      </c>
      <c r="AX165" s="67" t="s">
        <v>1061</v>
      </c>
      <c r="AY165" s="67">
        <v>-40.8</v>
      </c>
      <c r="AZ165" s="67" t="s">
        <v>1059</v>
      </c>
      <c r="BA165" s="39" t="s">
        <v>1029</v>
      </c>
      <c r="BB165" s="105" t="s">
        <v>1060</v>
      </c>
    </row>
    <row r="166" spans="1:54" ht="12.75">
      <c r="A166" s="42" t="s">
        <v>161</v>
      </c>
      <c r="B166" s="40" t="s">
        <v>579</v>
      </c>
      <c r="C166" s="41">
        <v>230</v>
      </c>
      <c r="D166" s="76" t="s">
        <v>492</v>
      </c>
      <c r="E166" s="41">
        <v>900</v>
      </c>
      <c r="F166" s="76" t="s">
        <v>492</v>
      </c>
      <c r="G166" s="41">
        <v>23000</v>
      </c>
      <c r="H166" s="76" t="s">
        <v>492</v>
      </c>
      <c r="I166" s="41">
        <v>90000</v>
      </c>
      <c r="J166" s="76" t="s">
        <v>492</v>
      </c>
      <c r="K166" s="41">
        <v>23000</v>
      </c>
      <c r="L166" s="76" t="s">
        <v>492</v>
      </c>
      <c r="M166" s="41">
        <v>90000</v>
      </c>
      <c r="N166" s="80" t="s">
        <v>492</v>
      </c>
      <c r="O166" s="67">
        <v>6200</v>
      </c>
      <c r="P166" s="67" t="s">
        <v>492</v>
      </c>
      <c r="Q166" s="67">
        <v>10000</v>
      </c>
      <c r="R166" s="67" t="s">
        <v>80</v>
      </c>
      <c r="S166" s="67">
        <v>10000</v>
      </c>
      <c r="T166" s="67" t="s">
        <v>80</v>
      </c>
      <c r="U166" s="42">
        <v>23</v>
      </c>
      <c r="V166" s="42">
        <v>5</v>
      </c>
      <c r="W166" s="42" t="s">
        <v>81</v>
      </c>
      <c r="X166" s="42">
        <v>90</v>
      </c>
      <c r="Y166" s="42">
        <v>19</v>
      </c>
      <c r="Z166" s="42" t="s">
        <v>81</v>
      </c>
      <c r="AA166" s="42">
        <v>2300</v>
      </c>
      <c r="AB166" s="42">
        <v>500</v>
      </c>
      <c r="AC166" s="42" t="s">
        <v>81</v>
      </c>
      <c r="AD166" s="42">
        <v>9000</v>
      </c>
      <c r="AE166" s="42">
        <v>1900</v>
      </c>
      <c r="AF166" s="42" t="s">
        <v>81</v>
      </c>
      <c r="AG166" s="42">
        <v>2300</v>
      </c>
      <c r="AH166" s="42">
        <v>500</v>
      </c>
      <c r="AI166" s="42" t="s">
        <v>81</v>
      </c>
      <c r="AJ166" s="42">
        <v>9000</v>
      </c>
      <c r="AK166" s="42">
        <v>1900</v>
      </c>
      <c r="AL166" s="42" t="s">
        <v>81</v>
      </c>
      <c r="AM166" s="42" t="s">
        <v>82</v>
      </c>
      <c r="AN166" s="67" t="s">
        <v>82</v>
      </c>
      <c r="AO166" s="67">
        <v>0.4</v>
      </c>
      <c r="AP166" s="67">
        <v>0.0029</v>
      </c>
      <c r="AQ166" s="67" t="s">
        <v>1079</v>
      </c>
      <c r="AR166" s="67" t="s">
        <v>1059</v>
      </c>
      <c r="AS166" s="67">
        <v>42</v>
      </c>
      <c r="AT166" s="67" t="s">
        <v>1061</v>
      </c>
      <c r="AU166" s="67">
        <v>5700</v>
      </c>
      <c r="AV166" s="67">
        <v>13100</v>
      </c>
      <c r="AW166" s="67">
        <v>15000</v>
      </c>
      <c r="AX166" s="67" t="s">
        <v>1061</v>
      </c>
      <c r="AY166" s="67">
        <v>12.27</v>
      </c>
      <c r="AZ166" s="67">
        <v>4.5</v>
      </c>
      <c r="BA166" s="39" t="s">
        <v>1029</v>
      </c>
      <c r="BB166" s="105" t="s">
        <v>1060</v>
      </c>
    </row>
    <row r="167" spans="1:54" ht="12.75">
      <c r="A167" s="42" t="s">
        <v>162</v>
      </c>
      <c r="B167" s="40" t="s">
        <v>580</v>
      </c>
      <c r="C167" s="41">
        <v>80</v>
      </c>
      <c r="D167" s="76" t="s">
        <v>95</v>
      </c>
      <c r="E167" s="41">
        <v>80</v>
      </c>
      <c r="F167" s="76" t="s">
        <v>95</v>
      </c>
      <c r="G167" s="41">
        <v>8000</v>
      </c>
      <c r="H167" s="76" t="s">
        <v>95</v>
      </c>
      <c r="I167" s="41">
        <v>8000</v>
      </c>
      <c r="J167" s="76" t="s">
        <v>95</v>
      </c>
      <c r="K167" s="41">
        <v>800</v>
      </c>
      <c r="L167" s="76" t="s">
        <v>95</v>
      </c>
      <c r="M167" s="41">
        <v>800</v>
      </c>
      <c r="N167" s="80" t="s">
        <v>95</v>
      </c>
      <c r="O167" s="67">
        <v>19</v>
      </c>
      <c r="P167" s="67" t="s">
        <v>389</v>
      </c>
      <c r="Q167" s="67">
        <v>97</v>
      </c>
      <c r="R167" s="67" t="s">
        <v>389</v>
      </c>
      <c r="S167" s="67">
        <v>110</v>
      </c>
      <c r="T167" s="67" t="s">
        <v>389</v>
      </c>
      <c r="U167" s="42">
        <v>8</v>
      </c>
      <c r="V167" s="42">
        <v>2</v>
      </c>
      <c r="W167" s="42" t="s">
        <v>81</v>
      </c>
      <c r="X167" s="42">
        <v>8</v>
      </c>
      <c r="Y167" s="42">
        <v>2</v>
      </c>
      <c r="Z167" s="42" t="s">
        <v>81</v>
      </c>
      <c r="AA167" s="42">
        <v>800</v>
      </c>
      <c r="AB167" s="42">
        <v>200</v>
      </c>
      <c r="AC167" s="42" t="s">
        <v>81</v>
      </c>
      <c r="AD167" s="42">
        <v>800</v>
      </c>
      <c r="AE167" s="42">
        <v>200</v>
      </c>
      <c r="AF167" s="42" t="s">
        <v>81</v>
      </c>
      <c r="AG167" s="42">
        <v>80</v>
      </c>
      <c r="AH167" s="42">
        <v>20</v>
      </c>
      <c r="AI167" s="42" t="s">
        <v>81</v>
      </c>
      <c r="AJ167" s="42">
        <v>80</v>
      </c>
      <c r="AK167" s="42">
        <v>20</v>
      </c>
      <c r="AL167" s="42" t="s">
        <v>81</v>
      </c>
      <c r="AM167" s="42" t="s">
        <v>82</v>
      </c>
      <c r="AN167" s="67" t="s">
        <v>82</v>
      </c>
      <c r="AO167" s="67">
        <v>0.01</v>
      </c>
      <c r="AP167" s="67" t="s">
        <v>1059</v>
      </c>
      <c r="AQ167" s="67" t="s">
        <v>1080</v>
      </c>
      <c r="AR167" s="67">
        <v>2.3E-05</v>
      </c>
      <c r="AS167" s="67">
        <v>56</v>
      </c>
      <c r="AT167" s="67" t="s">
        <v>1061</v>
      </c>
      <c r="AU167" s="67">
        <v>8000</v>
      </c>
      <c r="AV167" s="67">
        <v>13100</v>
      </c>
      <c r="AW167" s="67">
        <v>15000</v>
      </c>
      <c r="AX167" s="67" t="s">
        <v>1061</v>
      </c>
      <c r="AY167" s="67">
        <v>61.18</v>
      </c>
      <c r="AZ167" s="67">
        <v>0.01</v>
      </c>
      <c r="BA167" s="39" t="s">
        <v>1029</v>
      </c>
      <c r="BB167" s="105" t="s">
        <v>1060</v>
      </c>
    </row>
    <row r="168" spans="1:54" ht="12.75">
      <c r="A168" s="42" t="s">
        <v>163</v>
      </c>
      <c r="B168" s="40" t="s">
        <v>581</v>
      </c>
      <c r="C168" s="41">
        <v>2900</v>
      </c>
      <c r="D168" s="76" t="s">
        <v>492</v>
      </c>
      <c r="E168" s="41">
        <v>8200</v>
      </c>
      <c r="F168" s="76" t="s">
        <v>492</v>
      </c>
      <c r="G168" s="41">
        <v>12000</v>
      </c>
      <c r="H168" s="76" t="s">
        <v>79</v>
      </c>
      <c r="I168" s="41">
        <v>12000</v>
      </c>
      <c r="J168" s="76" t="s">
        <v>79</v>
      </c>
      <c r="K168" s="41">
        <v>2900</v>
      </c>
      <c r="L168" s="76" t="s">
        <v>492</v>
      </c>
      <c r="M168" s="41">
        <v>8200</v>
      </c>
      <c r="N168" s="80" t="s">
        <v>492</v>
      </c>
      <c r="O168" s="67">
        <v>18000</v>
      </c>
      <c r="P168" s="67" t="s">
        <v>492</v>
      </c>
      <c r="Q168" s="67">
        <v>190000</v>
      </c>
      <c r="R168" s="67" t="s">
        <v>80</v>
      </c>
      <c r="S168" s="67">
        <v>190000</v>
      </c>
      <c r="T168" s="67" t="s">
        <v>80</v>
      </c>
      <c r="U168" s="42">
        <v>290</v>
      </c>
      <c r="V168" s="42">
        <v>6200</v>
      </c>
      <c r="W168" s="42" t="s">
        <v>81</v>
      </c>
      <c r="X168" s="42">
        <v>820</v>
      </c>
      <c r="Y168" s="42">
        <v>18000</v>
      </c>
      <c r="Z168" s="42" t="s">
        <v>81</v>
      </c>
      <c r="AA168" s="42">
        <v>1200</v>
      </c>
      <c r="AB168" s="42">
        <v>26000</v>
      </c>
      <c r="AC168" s="42" t="s">
        <v>81</v>
      </c>
      <c r="AD168" s="42">
        <v>1200</v>
      </c>
      <c r="AE168" s="42">
        <v>26000</v>
      </c>
      <c r="AF168" s="42" t="s">
        <v>81</v>
      </c>
      <c r="AG168" s="42">
        <v>290</v>
      </c>
      <c r="AH168" s="42">
        <v>6200</v>
      </c>
      <c r="AI168" s="42" t="s">
        <v>81</v>
      </c>
      <c r="AJ168" s="42">
        <v>820</v>
      </c>
      <c r="AK168" s="42">
        <v>18000</v>
      </c>
      <c r="AL168" s="42" t="s">
        <v>81</v>
      </c>
      <c r="AM168" s="42">
        <v>15</v>
      </c>
      <c r="AN168" s="67" t="s">
        <v>82</v>
      </c>
      <c r="AO168" s="67">
        <v>0.08</v>
      </c>
      <c r="AP168" s="67" t="s">
        <v>1059</v>
      </c>
      <c r="AQ168" s="67" t="s">
        <v>1059</v>
      </c>
      <c r="AR168" s="67" t="s">
        <v>1059</v>
      </c>
      <c r="AS168" s="67">
        <v>8500</v>
      </c>
      <c r="AT168" s="67" t="s">
        <v>1060</v>
      </c>
      <c r="AU168" s="67">
        <v>11.7</v>
      </c>
      <c r="AV168" s="67" t="s">
        <v>1059</v>
      </c>
      <c r="AW168" s="67" t="s">
        <v>1059</v>
      </c>
      <c r="AX168" s="67" t="s">
        <v>1060</v>
      </c>
      <c r="AY168" s="67">
        <v>256</v>
      </c>
      <c r="AZ168" s="67" t="s">
        <v>1059</v>
      </c>
      <c r="BA168" s="39" t="s">
        <v>1029</v>
      </c>
      <c r="BB168" s="105" t="s">
        <v>1061</v>
      </c>
    </row>
    <row r="169" spans="1:54" ht="12.75">
      <c r="A169" s="43" t="s">
        <v>164</v>
      </c>
      <c r="B169" s="44" t="s">
        <v>582</v>
      </c>
      <c r="C169" s="41">
        <v>37</v>
      </c>
      <c r="D169" s="76" t="s">
        <v>492</v>
      </c>
      <c r="E169" s="41">
        <v>100</v>
      </c>
      <c r="F169" s="76" t="s">
        <v>492</v>
      </c>
      <c r="G169" s="41">
        <v>3700</v>
      </c>
      <c r="H169" s="76" t="s">
        <v>492</v>
      </c>
      <c r="I169" s="41">
        <v>10000</v>
      </c>
      <c r="J169" s="76" t="s">
        <v>492</v>
      </c>
      <c r="K169" s="41">
        <v>37</v>
      </c>
      <c r="L169" s="76" t="s">
        <v>492</v>
      </c>
      <c r="M169" s="41">
        <v>100</v>
      </c>
      <c r="N169" s="80" t="s">
        <v>492</v>
      </c>
      <c r="O169" s="67">
        <v>220</v>
      </c>
      <c r="P169" s="67" t="s">
        <v>492</v>
      </c>
      <c r="Q169" s="67">
        <v>2800</v>
      </c>
      <c r="R169" s="67" t="s">
        <v>492</v>
      </c>
      <c r="S169" s="67">
        <v>190000</v>
      </c>
      <c r="T169" s="67" t="s">
        <v>80</v>
      </c>
      <c r="U169" s="42">
        <v>3.7</v>
      </c>
      <c r="V169" s="42">
        <v>4.9</v>
      </c>
      <c r="W169" s="42" t="s">
        <v>81</v>
      </c>
      <c r="X169" s="42">
        <v>10</v>
      </c>
      <c r="Y169" s="42">
        <v>13</v>
      </c>
      <c r="Z169" s="42" t="s">
        <v>81</v>
      </c>
      <c r="AA169" s="42">
        <v>370</v>
      </c>
      <c r="AB169" s="42">
        <v>490</v>
      </c>
      <c r="AC169" s="42" t="s">
        <v>81</v>
      </c>
      <c r="AD169" s="42">
        <v>1000</v>
      </c>
      <c r="AE169" s="42">
        <v>1300</v>
      </c>
      <c r="AF169" s="42" t="s">
        <v>81</v>
      </c>
      <c r="AG169" s="42">
        <v>3.7</v>
      </c>
      <c r="AH169" s="42">
        <v>4.9</v>
      </c>
      <c r="AI169" s="42" t="s">
        <v>81</v>
      </c>
      <c r="AJ169" s="42">
        <v>10</v>
      </c>
      <c r="AK169" s="42">
        <v>13</v>
      </c>
      <c r="AL169" s="42" t="s">
        <v>81</v>
      </c>
      <c r="AM169" s="42" t="s">
        <v>82</v>
      </c>
      <c r="AN169" s="67" t="s">
        <v>82</v>
      </c>
      <c r="AO169" s="67">
        <v>0.001</v>
      </c>
      <c r="AP169" s="67">
        <v>0.0063</v>
      </c>
      <c r="AQ169" s="67" t="s">
        <v>1081</v>
      </c>
      <c r="AR169" s="67" t="s">
        <v>1059</v>
      </c>
      <c r="AS169" s="67">
        <v>480</v>
      </c>
      <c r="AT169" s="67" t="s">
        <v>1060</v>
      </c>
      <c r="AU169" s="67">
        <v>220</v>
      </c>
      <c r="AV169" s="67" t="s">
        <v>1059</v>
      </c>
      <c r="AW169" s="67" t="s">
        <v>1059</v>
      </c>
      <c r="AX169" s="67" t="s">
        <v>1060</v>
      </c>
      <c r="AY169" s="67">
        <v>242</v>
      </c>
      <c r="AZ169" s="67" t="s">
        <v>1059</v>
      </c>
      <c r="BA169" s="39" t="s">
        <v>1029</v>
      </c>
      <c r="BB169" s="105" t="s">
        <v>1060</v>
      </c>
    </row>
    <row r="170" spans="1:54" ht="12.75">
      <c r="A170" s="42" t="s">
        <v>165</v>
      </c>
      <c r="B170" s="40" t="s">
        <v>583</v>
      </c>
      <c r="C170" s="41">
        <v>40</v>
      </c>
      <c r="D170" s="76" t="s">
        <v>102</v>
      </c>
      <c r="E170" s="41">
        <v>40</v>
      </c>
      <c r="F170" s="76" t="s">
        <v>102</v>
      </c>
      <c r="G170" s="41">
        <v>4000</v>
      </c>
      <c r="H170" s="76" t="s">
        <v>102</v>
      </c>
      <c r="I170" s="41">
        <v>4000</v>
      </c>
      <c r="J170" s="76" t="s">
        <v>102</v>
      </c>
      <c r="K170" s="41">
        <v>40</v>
      </c>
      <c r="L170" s="76" t="s">
        <v>102</v>
      </c>
      <c r="M170" s="41">
        <v>40</v>
      </c>
      <c r="N170" s="80" t="s">
        <v>102</v>
      </c>
      <c r="O170" s="67">
        <v>1100</v>
      </c>
      <c r="P170" s="67" t="s">
        <v>492</v>
      </c>
      <c r="Q170" s="67">
        <v>10000</v>
      </c>
      <c r="R170" s="67" t="s">
        <v>80</v>
      </c>
      <c r="S170" s="67">
        <v>10000</v>
      </c>
      <c r="T170" s="67" t="s">
        <v>80</v>
      </c>
      <c r="U170" s="42">
        <v>4</v>
      </c>
      <c r="V170" s="42">
        <v>4.4</v>
      </c>
      <c r="W170" s="42" t="s">
        <v>81</v>
      </c>
      <c r="X170" s="42">
        <v>4</v>
      </c>
      <c r="Y170" s="42">
        <v>4.4</v>
      </c>
      <c r="Z170" s="42" t="s">
        <v>81</v>
      </c>
      <c r="AA170" s="42">
        <v>400</v>
      </c>
      <c r="AB170" s="42">
        <v>440</v>
      </c>
      <c r="AC170" s="42" t="s">
        <v>81</v>
      </c>
      <c r="AD170" s="42">
        <v>400</v>
      </c>
      <c r="AE170" s="42">
        <v>440</v>
      </c>
      <c r="AF170" s="42" t="s">
        <v>81</v>
      </c>
      <c r="AG170" s="42">
        <v>4</v>
      </c>
      <c r="AH170" s="42">
        <v>4.4</v>
      </c>
      <c r="AI170" s="42" t="s">
        <v>81</v>
      </c>
      <c r="AJ170" s="42">
        <v>4</v>
      </c>
      <c r="AK170" s="42">
        <v>4.4</v>
      </c>
      <c r="AL170" s="42" t="s">
        <v>81</v>
      </c>
      <c r="AM170" s="42" t="s">
        <v>82</v>
      </c>
      <c r="AN170" s="67" t="s">
        <v>82</v>
      </c>
      <c r="AO170" s="67">
        <v>0.005</v>
      </c>
      <c r="AP170" s="67" t="s">
        <v>1059</v>
      </c>
      <c r="AQ170" s="67" t="s">
        <v>1059</v>
      </c>
      <c r="AR170" s="67" t="s">
        <v>1059</v>
      </c>
      <c r="AS170" s="67">
        <v>400</v>
      </c>
      <c r="AT170" s="67" t="s">
        <v>1061</v>
      </c>
      <c r="AU170" s="67">
        <v>24000</v>
      </c>
      <c r="AV170" s="67">
        <v>12900</v>
      </c>
      <c r="AW170" s="67">
        <v>14900</v>
      </c>
      <c r="AX170" s="67" t="s">
        <v>1061</v>
      </c>
      <c r="AY170" s="67">
        <v>174.9</v>
      </c>
      <c r="AZ170" s="67" t="s">
        <v>1059</v>
      </c>
      <c r="BA170" s="39" t="s">
        <v>1029</v>
      </c>
      <c r="BB170" s="105" t="s">
        <v>1060</v>
      </c>
    </row>
    <row r="171" spans="1:54" ht="12.75">
      <c r="A171" s="42" t="s">
        <v>166</v>
      </c>
      <c r="B171" s="40" t="s">
        <v>584</v>
      </c>
      <c r="C171" s="41">
        <v>15</v>
      </c>
      <c r="D171" s="76" t="s">
        <v>389</v>
      </c>
      <c r="E171" s="41">
        <v>62</v>
      </c>
      <c r="F171" s="76" t="s">
        <v>389</v>
      </c>
      <c r="G171" s="41">
        <v>1500</v>
      </c>
      <c r="H171" s="76" t="s">
        <v>389</v>
      </c>
      <c r="I171" s="41">
        <v>6200</v>
      </c>
      <c r="J171" s="76" t="s">
        <v>389</v>
      </c>
      <c r="K171" s="41">
        <v>1500</v>
      </c>
      <c r="L171" s="76" t="s">
        <v>389</v>
      </c>
      <c r="M171" s="41">
        <v>6200</v>
      </c>
      <c r="N171" s="80" t="s">
        <v>389</v>
      </c>
      <c r="O171" s="67">
        <v>130</v>
      </c>
      <c r="P171" s="67" t="s">
        <v>389</v>
      </c>
      <c r="Q171" s="67">
        <v>560</v>
      </c>
      <c r="R171" s="67" t="s">
        <v>389</v>
      </c>
      <c r="S171" s="67">
        <v>640</v>
      </c>
      <c r="T171" s="67" t="s">
        <v>389</v>
      </c>
      <c r="U171" s="42">
        <v>1.5</v>
      </c>
      <c r="V171" s="42">
        <v>0.35</v>
      </c>
      <c r="W171" s="42" t="s">
        <v>81</v>
      </c>
      <c r="X171" s="42">
        <v>6.2</v>
      </c>
      <c r="Y171" s="42">
        <v>1.5</v>
      </c>
      <c r="Z171" s="42" t="s">
        <v>81</v>
      </c>
      <c r="AA171" s="42">
        <v>150</v>
      </c>
      <c r="AB171" s="42">
        <v>35</v>
      </c>
      <c r="AC171" s="42" t="s">
        <v>81</v>
      </c>
      <c r="AD171" s="42">
        <v>620</v>
      </c>
      <c r="AE171" s="42">
        <v>150</v>
      </c>
      <c r="AF171" s="42" t="s">
        <v>81</v>
      </c>
      <c r="AG171" s="42">
        <v>150</v>
      </c>
      <c r="AH171" s="42">
        <v>35</v>
      </c>
      <c r="AI171" s="42" t="s">
        <v>81</v>
      </c>
      <c r="AJ171" s="42">
        <v>620</v>
      </c>
      <c r="AK171" s="42">
        <v>150</v>
      </c>
      <c r="AL171" s="42" t="s">
        <v>81</v>
      </c>
      <c r="AM171" s="42" t="s">
        <v>82</v>
      </c>
      <c r="AN171" s="67" t="s">
        <v>82</v>
      </c>
      <c r="AO171" s="67">
        <v>0.02</v>
      </c>
      <c r="AP171" s="67" t="s">
        <v>1059</v>
      </c>
      <c r="AQ171" s="67" t="s">
        <v>1082</v>
      </c>
      <c r="AR171" s="67" t="s">
        <v>1059</v>
      </c>
      <c r="AS171" s="67">
        <v>50</v>
      </c>
      <c r="AT171" s="67" t="s">
        <v>1061</v>
      </c>
      <c r="AU171" s="67">
        <v>1736</v>
      </c>
      <c r="AV171" s="67">
        <v>13100</v>
      </c>
      <c r="AW171" s="67">
        <v>15000</v>
      </c>
      <c r="AX171" s="67" t="s">
        <v>1061</v>
      </c>
      <c r="AY171" s="67">
        <v>59.4</v>
      </c>
      <c r="AZ171" s="67">
        <v>0.69</v>
      </c>
      <c r="BA171" s="39" t="s">
        <v>1029</v>
      </c>
      <c r="BB171" s="105" t="s">
        <v>1060</v>
      </c>
    </row>
    <row r="172" spans="1:54" ht="12.75">
      <c r="A172" s="43" t="s">
        <v>167</v>
      </c>
      <c r="B172" s="44" t="s">
        <v>585</v>
      </c>
      <c r="C172" s="41">
        <v>210</v>
      </c>
      <c r="D172" s="76" t="s">
        <v>389</v>
      </c>
      <c r="E172" s="41">
        <v>880</v>
      </c>
      <c r="F172" s="76" t="s">
        <v>389</v>
      </c>
      <c r="G172" s="41">
        <v>21000</v>
      </c>
      <c r="H172" s="76" t="s">
        <v>389</v>
      </c>
      <c r="I172" s="41">
        <v>88000</v>
      </c>
      <c r="J172" s="76" t="s">
        <v>389</v>
      </c>
      <c r="K172" s="41">
        <v>210</v>
      </c>
      <c r="L172" s="76" t="s">
        <v>389</v>
      </c>
      <c r="M172" s="41">
        <v>880</v>
      </c>
      <c r="N172" s="80" t="s">
        <v>389</v>
      </c>
      <c r="O172" s="67">
        <v>1900</v>
      </c>
      <c r="P172" s="67" t="s">
        <v>389</v>
      </c>
      <c r="Q172" s="67">
        <v>8000</v>
      </c>
      <c r="R172" s="67" t="s">
        <v>389</v>
      </c>
      <c r="S172" s="67">
        <v>9100</v>
      </c>
      <c r="T172" s="67" t="s">
        <v>389</v>
      </c>
      <c r="U172" s="42">
        <v>21</v>
      </c>
      <c r="V172" s="42">
        <v>16</v>
      </c>
      <c r="W172" s="42" t="s">
        <v>81</v>
      </c>
      <c r="X172" s="42">
        <v>88</v>
      </c>
      <c r="Y172" s="42">
        <v>67</v>
      </c>
      <c r="Z172" s="42" t="s">
        <v>81</v>
      </c>
      <c r="AA172" s="42">
        <v>2100</v>
      </c>
      <c r="AB172" s="42">
        <v>1600</v>
      </c>
      <c r="AC172" s="42" t="s">
        <v>81</v>
      </c>
      <c r="AD172" s="42">
        <v>8800</v>
      </c>
      <c r="AE172" s="42">
        <v>6700</v>
      </c>
      <c r="AF172" s="42" t="s">
        <v>81</v>
      </c>
      <c r="AG172" s="42">
        <v>21</v>
      </c>
      <c r="AH172" s="42">
        <v>16</v>
      </c>
      <c r="AI172" s="42" t="s">
        <v>81</v>
      </c>
      <c r="AJ172" s="42">
        <v>88</v>
      </c>
      <c r="AK172" s="42">
        <v>67</v>
      </c>
      <c r="AL172" s="42" t="s">
        <v>81</v>
      </c>
      <c r="AM172" s="42" t="s">
        <v>82</v>
      </c>
      <c r="AN172" s="67" t="s">
        <v>82</v>
      </c>
      <c r="AO172" s="67" t="s">
        <v>1059</v>
      </c>
      <c r="AP172" s="67" t="s">
        <v>1059</v>
      </c>
      <c r="AQ172" s="67" t="s">
        <v>1083</v>
      </c>
      <c r="AR172" s="67" t="s">
        <v>1059</v>
      </c>
      <c r="AS172" s="67">
        <v>260</v>
      </c>
      <c r="AT172" s="67" t="s">
        <v>1061</v>
      </c>
      <c r="AU172" s="67">
        <v>3100</v>
      </c>
      <c r="AV172" s="67">
        <v>13200</v>
      </c>
      <c r="AW172" s="67">
        <v>15000</v>
      </c>
      <c r="AX172" s="67" t="s">
        <v>1061</v>
      </c>
      <c r="AY172" s="67">
        <v>47.2</v>
      </c>
      <c r="AZ172" s="67" t="s">
        <v>1059</v>
      </c>
      <c r="BA172" s="39" t="s">
        <v>1029</v>
      </c>
      <c r="BB172" s="105" t="s">
        <v>1060</v>
      </c>
    </row>
    <row r="173" spans="1:54" ht="12.75">
      <c r="A173" s="43" t="s">
        <v>168</v>
      </c>
      <c r="B173" s="44" t="s">
        <v>586</v>
      </c>
      <c r="C173" s="41">
        <v>210</v>
      </c>
      <c r="D173" s="76" t="s">
        <v>492</v>
      </c>
      <c r="E173" s="41">
        <v>600</v>
      </c>
      <c r="F173" s="76" t="s">
        <v>79</v>
      </c>
      <c r="G173" s="41">
        <v>600</v>
      </c>
      <c r="H173" s="76" t="s">
        <v>79</v>
      </c>
      <c r="I173" s="41">
        <v>600</v>
      </c>
      <c r="J173" s="76" t="s">
        <v>79</v>
      </c>
      <c r="K173" s="41">
        <v>210</v>
      </c>
      <c r="L173" s="76" t="s">
        <v>492</v>
      </c>
      <c r="M173" s="41">
        <v>600</v>
      </c>
      <c r="N173" s="80" t="s">
        <v>79</v>
      </c>
      <c r="O173" s="67">
        <v>3300</v>
      </c>
      <c r="P173" s="67" t="s">
        <v>492</v>
      </c>
      <c r="Q173" s="67">
        <v>26000</v>
      </c>
      <c r="R173" s="67" t="s">
        <v>492</v>
      </c>
      <c r="S173" s="67">
        <v>190000</v>
      </c>
      <c r="T173" s="67" t="s">
        <v>80</v>
      </c>
      <c r="U173" s="42">
        <v>21</v>
      </c>
      <c r="V173" s="42">
        <v>54</v>
      </c>
      <c r="W173" s="42" t="s">
        <v>81</v>
      </c>
      <c r="X173" s="42">
        <v>60</v>
      </c>
      <c r="Y173" s="42">
        <v>150</v>
      </c>
      <c r="Z173" s="42" t="s">
        <v>81</v>
      </c>
      <c r="AA173" s="42">
        <v>60</v>
      </c>
      <c r="AB173" s="42">
        <v>150</v>
      </c>
      <c r="AC173" s="42" t="s">
        <v>81</v>
      </c>
      <c r="AD173" s="42">
        <v>60</v>
      </c>
      <c r="AE173" s="42">
        <v>150</v>
      </c>
      <c r="AF173" s="42" t="s">
        <v>81</v>
      </c>
      <c r="AG173" s="42">
        <v>21</v>
      </c>
      <c r="AH173" s="42">
        <v>54</v>
      </c>
      <c r="AI173" s="42" t="s">
        <v>81</v>
      </c>
      <c r="AJ173" s="42">
        <v>60</v>
      </c>
      <c r="AK173" s="42">
        <v>150</v>
      </c>
      <c r="AL173" s="42" t="s">
        <v>81</v>
      </c>
      <c r="AM173" s="42">
        <v>30</v>
      </c>
      <c r="AN173" s="67" t="s">
        <v>82</v>
      </c>
      <c r="AO173" s="67">
        <v>0.015</v>
      </c>
      <c r="AP173" s="67">
        <v>0.0031</v>
      </c>
      <c r="AQ173" s="67" t="s">
        <v>1059</v>
      </c>
      <c r="AR173" s="67">
        <v>8.9E-07</v>
      </c>
      <c r="AS173" s="67">
        <v>980</v>
      </c>
      <c r="AT173" s="67" t="s">
        <v>1060</v>
      </c>
      <c r="AU173" s="67">
        <v>0.6</v>
      </c>
      <c r="AV173" s="67" t="s">
        <v>1059</v>
      </c>
      <c r="AW173" s="67" t="s">
        <v>1059</v>
      </c>
      <c r="AX173" s="67" t="s">
        <v>1060</v>
      </c>
      <c r="AY173" s="67">
        <v>350</v>
      </c>
      <c r="AZ173" s="67" t="s">
        <v>1059</v>
      </c>
      <c r="BA173" s="39" t="s">
        <v>1029</v>
      </c>
      <c r="BB173" s="105" t="s">
        <v>1060</v>
      </c>
    </row>
    <row r="174" spans="1:54" ht="12.75">
      <c r="A174" s="43" t="s">
        <v>169</v>
      </c>
      <c r="B174" s="44" t="s">
        <v>587</v>
      </c>
      <c r="C174" s="41">
        <v>100</v>
      </c>
      <c r="D174" s="76" t="s">
        <v>102</v>
      </c>
      <c r="E174" s="41">
        <v>100</v>
      </c>
      <c r="F174" s="76" t="s">
        <v>102</v>
      </c>
      <c r="G174" s="41">
        <v>10000</v>
      </c>
      <c r="H174" s="76" t="s">
        <v>102</v>
      </c>
      <c r="I174" s="41">
        <v>10000</v>
      </c>
      <c r="J174" s="76" t="s">
        <v>102</v>
      </c>
      <c r="K174" s="41">
        <v>100</v>
      </c>
      <c r="L174" s="76" t="s">
        <v>102</v>
      </c>
      <c r="M174" s="41">
        <v>100</v>
      </c>
      <c r="N174" s="80" t="s">
        <v>102</v>
      </c>
      <c r="O174" s="67">
        <v>4400</v>
      </c>
      <c r="P174" s="67" t="s">
        <v>492</v>
      </c>
      <c r="Q174" s="67">
        <v>10000</v>
      </c>
      <c r="R174" s="67" t="s">
        <v>80</v>
      </c>
      <c r="S174" s="67">
        <v>10000</v>
      </c>
      <c r="T174" s="67" t="s">
        <v>80</v>
      </c>
      <c r="U174" s="42">
        <v>10</v>
      </c>
      <c r="V174" s="42">
        <v>20</v>
      </c>
      <c r="W174" s="42" t="s">
        <v>81</v>
      </c>
      <c r="X174" s="42">
        <v>10</v>
      </c>
      <c r="Y174" s="42">
        <v>20</v>
      </c>
      <c r="Z174" s="42" t="s">
        <v>81</v>
      </c>
      <c r="AA174" s="42">
        <v>1000</v>
      </c>
      <c r="AB174" s="42">
        <v>2000</v>
      </c>
      <c r="AC174" s="42" t="s">
        <v>81</v>
      </c>
      <c r="AD174" s="42">
        <v>1000</v>
      </c>
      <c r="AE174" s="42">
        <v>2000</v>
      </c>
      <c r="AF174" s="42" t="s">
        <v>81</v>
      </c>
      <c r="AG174" s="42">
        <v>10</v>
      </c>
      <c r="AH174" s="42">
        <v>20</v>
      </c>
      <c r="AI174" s="42" t="s">
        <v>81</v>
      </c>
      <c r="AJ174" s="42">
        <v>10</v>
      </c>
      <c r="AK174" s="42">
        <v>20</v>
      </c>
      <c r="AL174" s="42" t="s">
        <v>81</v>
      </c>
      <c r="AM174" s="42">
        <v>30</v>
      </c>
      <c r="AN174" s="67" t="s">
        <v>82</v>
      </c>
      <c r="AO174" s="67">
        <v>0.02</v>
      </c>
      <c r="AP174" s="67" t="s">
        <v>1059</v>
      </c>
      <c r="AQ174" s="67" t="s">
        <v>1059</v>
      </c>
      <c r="AR174" s="67" t="s">
        <v>1059</v>
      </c>
      <c r="AS174" s="67">
        <v>760</v>
      </c>
      <c r="AT174" s="67" t="s">
        <v>1061</v>
      </c>
      <c r="AU174" s="67">
        <v>422</v>
      </c>
      <c r="AV174" s="67">
        <v>13100</v>
      </c>
      <c r="AW174" s="67">
        <v>15000</v>
      </c>
      <c r="AX174" s="67" t="s">
        <v>1061</v>
      </c>
      <c r="AY174" s="67">
        <v>158.97</v>
      </c>
      <c r="AZ174" s="67" t="s">
        <v>1059</v>
      </c>
      <c r="BA174" s="39" t="s">
        <v>1029</v>
      </c>
      <c r="BB174" s="105" t="s">
        <v>1060</v>
      </c>
    </row>
    <row r="175" spans="1:54" ht="12.75">
      <c r="A175" s="50" t="s">
        <v>588</v>
      </c>
      <c r="B175" s="44" t="s">
        <v>589</v>
      </c>
      <c r="C175" s="41">
        <v>100</v>
      </c>
      <c r="D175" s="76" t="s">
        <v>102</v>
      </c>
      <c r="E175" s="41">
        <v>100</v>
      </c>
      <c r="F175" s="76" t="s">
        <v>102</v>
      </c>
      <c r="G175" s="41">
        <v>10000</v>
      </c>
      <c r="H175" s="76" t="s">
        <v>102</v>
      </c>
      <c r="I175" s="41">
        <v>10000</v>
      </c>
      <c r="J175" s="76" t="s">
        <v>102</v>
      </c>
      <c r="K175" s="41">
        <v>100</v>
      </c>
      <c r="L175" s="76" t="s">
        <v>102</v>
      </c>
      <c r="M175" s="41">
        <v>100</v>
      </c>
      <c r="N175" s="80" t="s">
        <v>102</v>
      </c>
      <c r="O175" s="67">
        <v>10000</v>
      </c>
      <c r="P175" s="67" t="s">
        <v>80</v>
      </c>
      <c r="Q175" s="67">
        <v>10000</v>
      </c>
      <c r="R175" s="67" t="s">
        <v>80</v>
      </c>
      <c r="S175" s="67">
        <v>10000</v>
      </c>
      <c r="T175" s="67" t="s">
        <v>80</v>
      </c>
      <c r="U175" s="42">
        <v>10</v>
      </c>
      <c r="V175" s="42">
        <v>10</v>
      </c>
      <c r="W175" s="42" t="s">
        <v>81</v>
      </c>
      <c r="X175" s="42">
        <v>10</v>
      </c>
      <c r="Y175" s="42">
        <v>10</v>
      </c>
      <c r="Z175" s="42" t="s">
        <v>81</v>
      </c>
      <c r="AA175" s="42">
        <v>1000</v>
      </c>
      <c r="AB175" s="42">
        <v>1000</v>
      </c>
      <c r="AC175" s="42" t="s">
        <v>81</v>
      </c>
      <c r="AD175" s="42">
        <v>1000</v>
      </c>
      <c r="AE175" s="42">
        <v>1000</v>
      </c>
      <c r="AF175" s="42" t="s">
        <v>81</v>
      </c>
      <c r="AG175" s="42">
        <v>10</v>
      </c>
      <c r="AH175" s="42">
        <v>10</v>
      </c>
      <c r="AI175" s="42" t="s">
        <v>81</v>
      </c>
      <c r="AJ175" s="42">
        <v>10</v>
      </c>
      <c r="AK175" s="42">
        <v>10</v>
      </c>
      <c r="AL175" s="42" t="s">
        <v>81</v>
      </c>
      <c r="AM175" s="42" t="s">
        <v>82</v>
      </c>
      <c r="AN175" s="67" t="s">
        <v>82</v>
      </c>
      <c r="AO175" s="67">
        <v>0.07</v>
      </c>
      <c r="AP175" s="67" t="s">
        <v>1059</v>
      </c>
      <c r="AQ175" s="67" t="s">
        <v>1059</v>
      </c>
      <c r="AR175" s="67" t="s">
        <v>1059</v>
      </c>
      <c r="AS175" s="67">
        <v>375</v>
      </c>
      <c r="AT175" s="67" t="s">
        <v>1061</v>
      </c>
      <c r="AU175" s="67">
        <v>106</v>
      </c>
      <c r="AV175" s="67">
        <v>13000</v>
      </c>
      <c r="AW175" s="67">
        <v>14900</v>
      </c>
      <c r="AX175" s="67" t="s">
        <v>1061</v>
      </c>
      <c r="AY175" s="67">
        <v>162</v>
      </c>
      <c r="AZ175" s="67" t="s">
        <v>1059</v>
      </c>
      <c r="BA175" s="39" t="s">
        <v>1029</v>
      </c>
      <c r="BB175" s="105" t="s">
        <v>1060</v>
      </c>
    </row>
    <row r="176" spans="1:54" ht="12.75">
      <c r="A176" s="42" t="s">
        <v>170</v>
      </c>
      <c r="B176" s="40" t="s">
        <v>590</v>
      </c>
      <c r="C176" s="41">
        <v>2</v>
      </c>
      <c r="D176" s="76" t="s">
        <v>102</v>
      </c>
      <c r="E176" s="41">
        <v>2</v>
      </c>
      <c r="F176" s="76" t="s">
        <v>102</v>
      </c>
      <c r="G176" s="41">
        <v>200</v>
      </c>
      <c r="H176" s="76" t="s">
        <v>102</v>
      </c>
      <c r="I176" s="41">
        <v>200</v>
      </c>
      <c r="J176" s="76" t="s">
        <v>102</v>
      </c>
      <c r="K176" s="41">
        <v>2</v>
      </c>
      <c r="L176" s="76" t="s">
        <v>102</v>
      </c>
      <c r="M176" s="41">
        <v>2</v>
      </c>
      <c r="N176" s="80" t="s">
        <v>102</v>
      </c>
      <c r="O176" s="67">
        <v>660</v>
      </c>
      <c r="P176" s="67" t="s">
        <v>492</v>
      </c>
      <c r="Q176" s="67">
        <v>8400</v>
      </c>
      <c r="R176" s="67" t="s">
        <v>492</v>
      </c>
      <c r="S176" s="67">
        <v>190000</v>
      </c>
      <c r="T176" s="67" t="s">
        <v>80</v>
      </c>
      <c r="U176" s="42">
        <v>0.2</v>
      </c>
      <c r="V176" s="42">
        <v>2.3</v>
      </c>
      <c r="W176" s="42" t="s">
        <v>81</v>
      </c>
      <c r="X176" s="42">
        <v>0.2</v>
      </c>
      <c r="Y176" s="42">
        <v>2.3</v>
      </c>
      <c r="Z176" s="42" t="s">
        <v>81</v>
      </c>
      <c r="AA176" s="42">
        <v>20</v>
      </c>
      <c r="AB176" s="42">
        <v>230</v>
      </c>
      <c r="AC176" s="42" t="s">
        <v>81</v>
      </c>
      <c r="AD176" s="42">
        <v>20</v>
      </c>
      <c r="AE176" s="42">
        <v>230</v>
      </c>
      <c r="AF176" s="42" t="s">
        <v>81</v>
      </c>
      <c r="AG176" s="42">
        <v>0.2</v>
      </c>
      <c r="AH176" s="42">
        <v>2.3</v>
      </c>
      <c r="AI176" s="42" t="s">
        <v>81</v>
      </c>
      <c r="AJ176" s="42">
        <v>0.2</v>
      </c>
      <c r="AK176" s="42">
        <v>2.3</v>
      </c>
      <c r="AL176" s="42" t="s">
        <v>81</v>
      </c>
      <c r="AM176" s="42">
        <v>15</v>
      </c>
      <c r="AN176" s="67" t="s">
        <v>82</v>
      </c>
      <c r="AO176" s="67">
        <v>0.003</v>
      </c>
      <c r="AP176" s="67" t="s">
        <v>1059</v>
      </c>
      <c r="AQ176" s="67" t="s">
        <v>1059</v>
      </c>
      <c r="AR176" s="67" t="s">
        <v>1059</v>
      </c>
      <c r="AS176" s="67">
        <v>4600</v>
      </c>
      <c r="AT176" s="67" t="s">
        <v>1060</v>
      </c>
      <c r="AU176" s="67">
        <v>1.12</v>
      </c>
      <c r="AV176" s="67" t="s">
        <v>1059</v>
      </c>
      <c r="AW176" s="67" t="s">
        <v>1059</v>
      </c>
      <c r="AX176" s="67" t="s">
        <v>1060</v>
      </c>
      <c r="AY176" s="67">
        <v>377</v>
      </c>
      <c r="AZ176" s="67" t="s">
        <v>1059</v>
      </c>
      <c r="BA176" s="39" t="s">
        <v>1029</v>
      </c>
      <c r="BB176" s="105" t="s">
        <v>1060</v>
      </c>
    </row>
    <row r="177" spans="1:54" ht="12.75">
      <c r="A177" s="43" t="s">
        <v>171</v>
      </c>
      <c r="B177" s="44" t="s">
        <v>591</v>
      </c>
      <c r="C177" s="41">
        <v>1800</v>
      </c>
      <c r="D177" s="76" t="s">
        <v>492</v>
      </c>
      <c r="E177" s="41">
        <v>5100</v>
      </c>
      <c r="F177" s="76" t="s">
        <v>492</v>
      </c>
      <c r="G177" s="41">
        <v>180000</v>
      </c>
      <c r="H177" s="76" t="s">
        <v>492</v>
      </c>
      <c r="I177" s="41">
        <v>190000</v>
      </c>
      <c r="J177" s="76" t="s">
        <v>79</v>
      </c>
      <c r="K177" s="41">
        <v>1800</v>
      </c>
      <c r="L177" s="76" t="s">
        <v>492</v>
      </c>
      <c r="M177" s="41">
        <v>5100</v>
      </c>
      <c r="N177" s="80" t="s">
        <v>492</v>
      </c>
      <c r="O177" s="67">
        <v>11000</v>
      </c>
      <c r="P177" s="67" t="s">
        <v>492</v>
      </c>
      <c r="Q177" s="67">
        <v>140000</v>
      </c>
      <c r="R177" s="67" t="s">
        <v>492</v>
      </c>
      <c r="S177" s="67">
        <v>190000</v>
      </c>
      <c r="T177" s="67" t="s">
        <v>80</v>
      </c>
      <c r="U177" s="42">
        <v>180</v>
      </c>
      <c r="V177" s="42">
        <v>25</v>
      </c>
      <c r="W177" s="42" t="s">
        <v>81</v>
      </c>
      <c r="X177" s="42">
        <v>510</v>
      </c>
      <c r="Y177" s="42">
        <v>71</v>
      </c>
      <c r="Z177" s="42" t="s">
        <v>81</v>
      </c>
      <c r="AA177" s="42">
        <v>18000</v>
      </c>
      <c r="AB177" s="42">
        <v>2500</v>
      </c>
      <c r="AC177" s="42" t="s">
        <v>81</v>
      </c>
      <c r="AD177" s="42">
        <v>19000</v>
      </c>
      <c r="AE177" s="42">
        <v>2600</v>
      </c>
      <c r="AF177" s="42" t="s">
        <v>81</v>
      </c>
      <c r="AG177" s="42">
        <v>180</v>
      </c>
      <c r="AH177" s="42">
        <v>25</v>
      </c>
      <c r="AI177" s="42" t="s">
        <v>81</v>
      </c>
      <c r="AJ177" s="42">
        <v>510</v>
      </c>
      <c r="AK177" s="42">
        <v>71</v>
      </c>
      <c r="AL177" s="42" t="s">
        <v>81</v>
      </c>
      <c r="AM177" s="42" t="s">
        <v>82</v>
      </c>
      <c r="AN177" s="67" t="s">
        <v>82</v>
      </c>
      <c r="AO177" s="67">
        <v>0.05</v>
      </c>
      <c r="AP177" s="67" t="s">
        <v>1059</v>
      </c>
      <c r="AQ177" s="67" t="s">
        <v>1059</v>
      </c>
      <c r="AR177" s="67" t="s">
        <v>1059</v>
      </c>
      <c r="AS177" s="67">
        <v>11</v>
      </c>
      <c r="AT177" s="67" t="s">
        <v>1060</v>
      </c>
      <c r="AU177" s="67">
        <v>192</v>
      </c>
      <c r="AV177" s="67" t="s">
        <v>1059</v>
      </c>
      <c r="AW177" s="67" t="s">
        <v>1059</v>
      </c>
      <c r="AX177" s="67" t="s">
        <v>1060</v>
      </c>
      <c r="AY177" s="67">
        <v>531</v>
      </c>
      <c r="AZ177" s="67" t="s">
        <v>1059</v>
      </c>
      <c r="BA177" s="39" t="s">
        <v>1029</v>
      </c>
      <c r="BB177" s="105" t="s">
        <v>1060</v>
      </c>
    </row>
    <row r="178" spans="1:54" ht="12.75">
      <c r="A178" s="43" t="s">
        <v>592</v>
      </c>
      <c r="B178" s="44" t="s">
        <v>593</v>
      </c>
      <c r="C178" s="41">
        <v>70</v>
      </c>
      <c r="D178" s="76" t="s">
        <v>102</v>
      </c>
      <c r="E178" s="41">
        <v>70</v>
      </c>
      <c r="F178" s="76" t="s">
        <v>102</v>
      </c>
      <c r="G178" s="41">
        <v>500</v>
      </c>
      <c r="H178" s="76" t="s">
        <v>79</v>
      </c>
      <c r="I178" s="41">
        <v>500</v>
      </c>
      <c r="J178" s="76" t="s">
        <v>79</v>
      </c>
      <c r="K178" s="41">
        <v>500</v>
      </c>
      <c r="L178" s="76" t="s">
        <v>79</v>
      </c>
      <c r="M178" s="41">
        <v>500</v>
      </c>
      <c r="N178" s="80" t="s">
        <v>79</v>
      </c>
      <c r="O178" s="67">
        <v>2200</v>
      </c>
      <c r="P178" s="67" t="s">
        <v>492</v>
      </c>
      <c r="Q178" s="67">
        <v>28000</v>
      </c>
      <c r="R178" s="67" t="s">
        <v>492</v>
      </c>
      <c r="S178" s="67">
        <v>190000</v>
      </c>
      <c r="T178" s="67" t="s">
        <v>80</v>
      </c>
      <c r="U178" s="42">
        <v>7</v>
      </c>
      <c r="V178" s="42">
        <v>110</v>
      </c>
      <c r="W178" s="42" t="s">
        <v>81</v>
      </c>
      <c r="X178" s="42">
        <v>7</v>
      </c>
      <c r="Y178" s="42">
        <v>110</v>
      </c>
      <c r="Z178" s="42" t="s">
        <v>81</v>
      </c>
      <c r="AA178" s="42">
        <v>50</v>
      </c>
      <c r="AB178" s="42">
        <v>820</v>
      </c>
      <c r="AC178" s="42" t="s">
        <v>81</v>
      </c>
      <c r="AD178" s="42">
        <v>50</v>
      </c>
      <c r="AE178" s="42">
        <v>820</v>
      </c>
      <c r="AF178" s="42" t="s">
        <v>81</v>
      </c>
      <c r="AG178" s="42">
        <v>50</v>
      </c>
      <c r="AH178" s="42">
        <v>820</v>
      </c>
      <c r="AI178" s="42" t="s">
        <v>81</v>
      </c>
      <c r="AJ178" s="42">
        <v>50</v>
      </c>
      <c r="AK178" s="42">
        <v>820</v>
      </c>
      <c r="AL178" s="42" t="s">
        <v>81</v>
      </c>
      <c r="AM178" s="42">
        <v>15</v>
      </c>
      <c r="AN178" s="67" t="s">
        <v>82</v>
      </c>
      <c r="AO178" s="67">
        <v>0.01</v>
      </c>
      <c r="AP178" s="67" t="s">
        <v>1059</v>
      </c>
      <c r="AQ178" s="67" t="s">
        <v>1059</v>
      </c>
      <c r="AR178" s="67" t="s">
        <v>1059</v>
      </c>
      <c r="AS178" s="67">
        <v>6500</v>
      </c>
      <c r="AT178" s="67" t="s">
        <v>1060</v>
      </c>
      <c r="AU178" s="67">
        <v>0.5</v>
      </c>
      <c r="AV178" s="67" t="s">
        <v>1059</v>
      </c>
      <c r="AW178" s="67" t="s">
        <v>1059</v>
      </c>
      <c r="AX178" s="67" t="s">
        <v>1060</v>
      </c>
      <c r="AY178" s="67">
        <v>360</v>
      </c>
      <c r="AZ178" s="67">
        <v>1.37</v>
      </c>
      <c r="BA178" s="39" t="s">
        <v>1029</v>
      </c>
      <c r="BB178" s="105" t="s">
        <v>1060</v>
      </c>
    </row>
    <row r="179" spans="1:54" ht="12.75">
      <c r="A179" s="42" t="s">
        <v>172</v>
      </c>
      <c r="B179" s="40" t="s">
        <v>594</v>
      </c>
      <c r="C179" s="39">
        <v>1.9</v>
      </c>
      <c r="D179" s="75" t="s">
        <v>79</v>
      </c>
      <c r="E179" s="39">
        <v>1.9</v>
      </c>
      <c r="F179" s="75" t="s">
        <v>79</v>
      </c>
      <c r="G179" s="39">
        <v>1.9</v>
      </c>
      <c r="H179" s="75" t="s">
        <v>79</v>
      </c>
      <c r="I179" s="39">
        <v>1.9</v>
      </c>
      <c r="J179" s="75" t="s">
        <v>79</v>
      </c>
      <c r="K179" s="39">
        <v>1.9</v>
      </c>
      <c r="L179" s="80" t="s">
        <v>79</v>
      </c>
      <c r="M179" s="39">
        <v>1.9</v>
      </c>
      <c r="N179" s="80" t="s">
        <v>79</v>
      </c>
      <c r="O179" s="67">
        <v>570</v>
      </c>
      <c r="P179" s="67" t="s">
        <v>492</v>
      </c>
      <c r="Q179" s="67">
        <v>11000</v>
      </c>
      <c r="R179" s="67" t="s">
        <v>492</v>
      </c>
      <c r="S179" s="67">
        <v>190000</v>
      </c>
      <c r="T179" s="67" t="s">
        <v>80</v>
      </c>
      <c r="U179" s="42">
        <v>0.19</v>
      </c>
      <c r="V179" s="42">
        <v>230</v>
      </c>
      <c r="W179" s="42" t="s">
        <v>81</v>
      </c>
      <c r="X179" s="42">
        <v>0.19</v>
      </c>
      <c r="Y179" s="42">
        <v>230</v>
      </c>
      <c r="Z179" s="42" t="s">
        <v>81</v>
      </c>
      <c r="AA179" s="42">
        <v>0.19</v>
      </c>
      <c r="AB179" s="42">
        <v>230</v>
      </c>
      <c r="AC179" s="42" t="s">
        <v>81</v>
      </c>
      <c r="AD179" s="42">
        <v>0.19</v>
      </c>
      <c r="AE179" s="42">
        <v>230</v>
      </c>
      <c r="AF179" s="42" t="s">
        <v>81</v>
      </c>
      <c r="AG179" s="42">
        <v>0.19</v>
      </c>
      <c r="AH179" s="42">
        <v>230</v>
      </c>
      <c r="AI179" s="42" t="s">
        <v>81</v>
      </c>
      <c r="AJ179" s="42">
        <v>0.19</v>
      </c>
      <c r="AK179" s="42">
        <v>230</v>
      </c>
      <c r="AL179" s="42" t="s">
        <v>81</v>
      </c>
      <c r="AM179" s="42">
        <v>5</v>
      </c>
      <c r="AN179" s="67" t="s">
        <v>82</v>
      </c>
      <c r="AO179" s="67" t="s">
        <v>1059</v>
      </c>
      <c r="AP179" s="67">
        <v>0.0073</v>
      </c>
      <c r="AQ179" s="67" t="s">
        <v>1059</v>
      </c>
      <c r="AR179" s="67">
        <v>1.1E-05</v>
      </c>
      <c r="AS179" s="67">
        <v>490000</v>
      </c>
      <c r="AT179" s="67" t="s">
        <v>1060</v>
      </c>
      <c r="AU179" s="67">
        <v>0.0019</v>
      </c>
      <c r="AV179" s="67" t="s">
        <v>1059</v>
      </c>
      <c r="AW179" s="67" t="s">
        <v>1059</v>
      </c>
      <c r="AX179" s="67" t="s">
        <v>1060</v>
      </c>
      <c r="AY179" s="67">
        <v>448</v>
      </c>
      <c r="AZ179" s="67">
        <v>0.13</v>
      </c>
      <c r="BA179" s="39" t="s">
        <v>1029</v>
      </c>
      <c r="BB179" s="105" t="s">
        <v>1061</v>
      </c>
    </row>
    <row r="180" spans="1:54" ht="12.75">
      <c r="A180" s="42" t="s">
        <v>173</v>
      </c>
      <c r="B180" s="40" t="s">
        <v>595</v>
      </c>
      <c r="C180" s="41">
        <v>180</v>
      </c>
      <c r="D180" s="76" t="s">
        <v>492</v>
      </c>
      <c r="E180" s="41">
        <v>510</v>
      </c>
      <c r="F180" s="76" t="s">
        <v>492</v>
      </c>
      <c r="G180" s="41">
        <v>18000</v>
      </c>
      <c r="H180" s="76" t="s">
        <v>492</v>
      </c>
      <c r="I180" s="41">
        <v>51000</v>
      </c>
      <c r="J180" s="76" t="s">
        <v>492</v>
      </c>
      <c r="K180" s="41">
        <v>18000</v>
      </c>
      <c r="L180" s="76" t="s">
        <v>492</v>
      </c>
      <c r="M180" s="41">
        <v>51000</v>
      </c>
      <c r="N180" s="80" t="s">
        <v>492</v>
      </c>
      <c r="O180" s="67">
        <v>1100</v>
      </c>
      <c r="P180" s="67" t="s">
        <v>492</v>
      </c>
      <c r="Q180" s="67">
        <v>10000</v>
      </c>
      <c r="R180" s="67" t="s">
        <v>80</v>
      </c>
      <c r="S180" s="67">
        <v>10000</v>
      </c>
      <c r="T180" s="67" t="s">
        <v>80</v>
      </c>
      <c r="U180" s="42">
        <v>18</v>
      </c>
      <c r="V180" s="42">
        <v>3.1</v>
      </c>
      <c r="W180" s="42" t="s">
        <v>81</v>
      </c>
      <c r="X180" s="42">
        <v>51</v>
      </c>
      <c r="Y180" s="42">
        <v>8.9</v>
      </c>
      <c r="Z180" s="42" t="s">
        <v>81</v>
      </c>
      <c r="AA180" s="42">
        <v>1800</v>
      </c>
      <c r="AB180" s="42">
        <v>310</v>
      </c>
      <c r="AC180" s="42" t="s">
        <v>81</v>
      </c>
      <c r="AD180" s="42">
        <v>5100</v>
      </c>
      <c r="AE180" s="42">
        <v>890</v>
      </c>
      <c r="AF180" s="42" t="s">
        <v>81</v>
      </c>
      <c r="AG180" s="42">
        <v>1800</v>
      </c>
      <c r="AH180" s="42">
        <v>310</v>
      </c>
      <c r="AI180" s="42" t="s">
        <v>81</v>
      </c>
      <c r="AJ180" s="42">
        <v>5100</v>
      </c>
      <c r="AK180" s="42">
        <v>890</v>
      </c>
      <c r="AL180" s="42" t="s">
        <v>81</v>
      </c>
      <c r="AM180" s="42" t="s">
        <v>82</v>
      </c>
      <c r="AN180" s="67" t="s">
        <v>82</v>
      </c>
      <c r="AO180" s="67">
        <v>0.005</v>
      </c>
      <c r="AP180" s="67" t="s">
        <v>1059</v>
      </c>
      <c r="AQ180" s="67" t="s">
        <v>1084</v>
      </c>
      <c r="AR180" s="67" t="s">
        <v>1059</v>
      </c>
      <c r="AS180" s="67">
        <v>25</v>
      </c>
      <c r="AT180" s="67" t="s">
        <v>1061</v>
      </c>
      <c r="AU180" s="67">
        <v>20000</v>
      </c>
      <c r="AV180" s="67">
        <v>13000</v>
      </c>
      <c r="AW180" s="67">
        <v>14900</v>
      </c>
      <c r="AX180" s="67" t="s">
        <v>1061</v>
      </c>
      <c r="AY180" s="67">
        <v>138.5</v>
      </c>
      <c r="AZ180" s="67">
        <v>5.16</v>
      </c>
      <c r="BA180" s="39" t="s">
        <v>1029</v>
      </c>
      <c r="BB180" s="105" t="s">
        <v>1060</v>
      </c>
    </row>
    <row r="181" spans="1:54" ht="12.75">
      <c r="A181" s="42" t="s">
        <v>596</v>
      </c>
      <c r="B181" s="40" t="s">
        <v>597</v>
      </c>
      <c r="C181" s="46">
        <v>3.7</v>
      </c>
      <c r="D181" s="76" t="s">
        <v>492</v>
      </c>
      <c r="E181" s="41">
        <v>10</v>
      </c>
      <c r="F181" s="76" t="s">
        <v>492</v>
      </c>
      <c r="G181" s="41">
        <v>370</v>
      </c>
      <c r="H181" s="76" t="s">
        <v>492</v>
      </c>
      <c r="I181" s="41">
        <v>1000</v>
      </c>
      <c r="J181" s="76" t="s">
        <v>492</v>
      </c>
      <c r="K181" s="41">
        <v>3700</v>
      </c>
      <c r="L181" s="76" t="s">
        <v>492</v>
      </c>
      <c r="M181" s="41">
        <v>10000</v>
      </c>
      <c r="N181" s="80" t="s">
        <v>492</v>
      </c>
      <c r="O181" s="67">
        <v>22</v>
      </c>
      <c r="P181" s="67" t="s">
        <v>492</v>
      </c>
      <c r="Q181" s="67">
        <v>280</v>
      </c>
      <c r="R181" s="67" t="s">
        <v>492</v>
      </c>
      <c r="S181" s="67">
        <v>190000</v>
      </c>
      <c r="T181" s="67" t="s">
        <v>80</v>
      </c>
      <c r="U181" s="42">
        <v>0.37</v>
      </c>
      <c r="V181" s="42">
        <v>0.28</v>
      </c>
      <c r="W181" s="42" t="s">
        <v>81</v>
      </c>
      <c r="X181" s="42">
        <v>1</v>
      </c>
      <c r="Y181" s="42">
        <v>0.75</v>
      </c>
      <c r="Z181" s="42" t="s">
        <v>81</v>
      </c>
      <c r="AA181" s="42">
        <v>37</v>
      </c>
      <c r="AB181" s="42">
        <v>28</v>
      </c>
      <c r="AC181" s="42" t="s">
        <v>81</v>
      </c>
      <c r="AD181" s="42">
        <v>100</v>
      </c>
      <c r="AE181" s="42">
        <v>75</v>
      </c>
      <c r="AF181" s="42" t="s">
        <v>81</v>
      </c>
      <c r="AG181" s="42">
        <v>370</v>
      </c>
      <c r="AH181" s="42">
        <v>280</v>
      </c>
      <c r="AI181" s="42" t="s">
        <v>81</v>
      </c>
      <c r="AJ181" s="42">
        <v>1000</v>
      </c>
      <c r="AK181" s="42">
        <v>750</v>
      </c>
      <c r="AL181" s="42" t="s">
        <v>81</v>
      </c>
      <c r="AM181" s="42" t="s">
        <v>82</v>
      </c>
      <c r="AN181" s="67" t="s">
        <v>82</v>
      </c>
      <c r="AO181" s="67">
        <v>0.0001</v>
      </c>
      <c r="AP181" s="67" t="s">
        <v>1059</v>
      </c>
      <c r="AQ181" s="67" t="s">
        <v>1059</v>
      </c>
      <c r="AR181" s="67" t="s">
        <v>1059</v>
      </c>
      <c r="AS181" s="67">
        <v>257</v>
      </c>
      <c r="AT181" s="67" t="s">
        <v>1060</v>
      </c>
      <c r="AU181" s="67">
        <v>150</v>
      </c>
      <c r="AV181" s="67" t="s">
        <v>1059</v>
      </c>
      <c r="AW181" s="67" t="s">
        <v>1059</v>
      </c>
      <c r="AX181" s="67" t="s">
        <v>1060</v>
      </c>
      <c r="AY181" s="67">
        <v>312</v>
      </c>
      <c r="AZ181" s="67">
        <v>6.02</v>
      </c>
      <c r="BA181" s="39" t="s">
        <v>1029</v>
      </c>
      <c r="BB181" s="105" t="s">
        <v>1060</v>
      </c>
    </row>
    <row r="182" spans="1:54" ht="12.75">
      <c r="A182" s="43" t="s">
        <v>598</v>
      </c>
      <c r="B182" s="51" t="s">
        <v>599</v>
      </c>
      <c r="C182" s="41">
        <v>1800</v>
      </c>
      <c r="D182" s="76" t="s">
        <v>492</v>
      </c>
      <c r="E182" s="41">
        <v>5100</v>
      </c>
      <c r="F182" s="76" t="s">
        <v>492</v>
      </c>
      <c r="G182" s="41">
        <v>180000</v>
      </c>
      <c r="H182" s="76" t="s">
        <v>492</v>
      </c>
      <c r="I182" s="41">
        <v>510000</v>
      </c>
      <c r="J182" s="76" t="s">
        <v>492</v>
      </c>
      <c r="K182" s="41">
        <v>180000</v>
      </c>
      <c r="L182" s="76" t="s">
        <v>492</v>
      </c>
      <c r="M182" s="41">
        <v>510000</v>
      </c>
      <c r="N182" s="80" t="s">
        <v>492</v>
      </c>
      <c r="O182" s="67">
        <v>11000</v>
      </c>
      <c r="P182" s="67" t="s">
        <v>492</v>
      </c>
      <c r="Q182" s="67">
        <v>140000</v>
      </c>
      <c r="R182" s="67" t="s">
        <v>492</v>
      </c>
      <c r="S182" s="67">
        <v>190000</v>
      </c>
      <c r="T182" s="67" t="s">
        <v>80</v>
      </c>
      <c r="U182" s="42">
        <v>180</v>
      </c>
      <c r="V182" s="42">
        <v>30</v>
      </c>
      <c r="W182" s="42" t="s">
        <v>81</v>
      </c>
      <c r="X182" s="42">
        <v>510</v>
      </c>
      <c r="Y182" s="42">
        <v>85</v>
      </c>
      <c r="Z182" s="42" t="s">
        <v>81</v>
      </c>
      <c r="AA182" s="42">
        <v>18000</v>
      </c>
      <c r="AB182" s="42">
        <v>3000</v>
      </c>
      <c r="AC182" s="42" t="s">
        <v>81</v>
      </c>
      <c r="AD182" s="42">
        <v>51000</v>
      </c>
      <c r="AE182" s="42">
        <v>8500</v>
      </c>
      <c r="AF182" s="42" t="s">
        <v>81</v>
      </c>
      <c r="AG182" s="42">
        <v>18000</v>
      </c>
      <c r="AH182" s="42">
        <v>3000</v>
      </c>
      <c r="AI182" s="42" t="s">
        <v>81</v>
      </c>
      <c r="AJ182" s="42">
        <v>51000</v>
      </c>
      <c r="AK182" s="42">
        <v>8500</v>
      </c>
      <c r="AL182" s="42" t="s">
        <v>81</v>
      </c>
      <c r="AM182" s="42" t="s">
        <v>82</v>
      </c>
      <c r="AN182" s="67" t="s">
        <v>82</v>
      </c>
      <c r="AO182" s="67">
        <v>0.05</v>
      </c>
      <c r="AP182" s="67" t="s">
        <v>1059</v>
      </c>
      <c r="AQ182" s="67" t="s">
        <v>1059</v>
      </c>
      <c r="AR182" s="67" t="s">
        <v>1059</v>
      </c>
      <c r="AS182" s="67">
        <v>22</v>
      </c>
      <c r="AT182" s="67" t="s">
        <v>1061</v>
      </c>
      <c r="AU182" s="67">
        <v>2500</v>
      </c>
      <c r="AV182" s="67">
        <v>13000</v>
      </c>
      <c r="AW182" s="67">
        <v>14900</v>
      </c>
      <c r="AX182" s="67" t="s">
        <v>1060</v>
      </c>
      <c r="AY182" s="67">
        <v>191</v>
      </c>
      <c r="AZ182" s="67">
        <v>18.07</v>
      </c>
      <c r="BA182" s="39" t="s">
        <v>1029</v>
      </c>
      <c r="BB182" s="105" t="s">
        <v>1060</v>
      </c>
    </row>
    <row r="183" spans="1:54" ht="12.75">
      <c r="A183" s="43" t="s">
        <v>600</v>
      </c>
      <c r="B183" s="51" t="s">
        <v>601</v>
      </c>
      <c r="C183" s="41">
        <v>1800</v>
      </c>
      <c r="D183" s="76" t="s">
        <v>492</v>
      </c>
      <c r="E183" s="41">
        <v>5100</v>
      </c>
      <c r="F183" s="76" t="s">
        <v>492</v>
      </c>
      <c r="G183" s="41">
        <v>180000</v>
      </c>
      <c r="H183" s="76" t="s">
        <v>492</v>
      </c>
      <c r="I183" s="41">
        <v>510000</v>
      </c>
      <c r="J183" s="76" t="s">
        <v>492</v>
      </c>
      <c r="K183" s="41">
        <v>1800000</v>
      </c>
      <c r="L183" s="76" t="s">
        <v>492</v>
      </c>
      <c r="M183" s="41">
        <v>2500000</v>
      </c>
      <c r="N183" s="80" t="s">
        <v>79</v>
      </c>
      <c r="O183" s="67">
        <v>10000</v>
      </c>
      <c r="P183" s="67" t="s">
        <v>80</v>
      </c>
      <c r="Q183" s="67">
        <v>10000</v>
      </c>
      <c r="R183" s="67" t="s">
        <v>80</v>
      </c>
      <c r="S183" s="67">
        <v>10000</v>
      </c>
      <c r="T183" s="67" t="s">
        <v>80</v>
      </c>
      <c r="U183" s="42">
        <v>180</v>
      </c>
      <c r="V183" s="42">
        <v>36</v>
      </c>
      <c r="W183" s="42" t="s">
        <v>81</v>
      </c>
      <c r="X183" s="42">
        <v>510</v>
      </c>
      <c r="Y183" s="42">
        <v>100</v>
      </c>
      <c r="Z183" s="42" t="s">
        <v>81</v>
      </c>
      <c r="AA183" s="42">
        <v>10000</v>
      </c>
      <c r="AB183" s="42">
        <v>3600</v>
      </c>
      <c r="AC183" s="42" t="s">
        <v>81</v>
      </c>
      <c r="AD183" s="42">
        <v>10000</v>
      </c>
      <c r="AE183" s="42">
        <v>10000</v>
      </c>
      <c r="AF183" s="42" t="s">
        <v>80</v>
      </c>
      <c r="AG183" s="42">
        <v>10000</v>
      </c>
      <c r="AH183" s="42">
        <v>10000</v>
      </c>
      <c r="AI183" s="42" t="s">
        <v>80</v>
      </c>
      <c r="AJ183" s="42">
        <v>10000</v>
      </c>
      <c r="AK183" s="42">
        <v>10000</v>
      </c>
      <c r="AL183" s="42" t="s">
        <v>80</v>
      </c>
      <c r="AM183" s="42" t="s">
        <v>82</v>
      </c>
      <c r="AN183" s="67" t="s">
        <v>82</v>
      </c>
      <c r="AO183" s="67">
        <v>0.05</v>
      </c>
      <c r="AP183" s="67" t="s">
        <v>1059</v>
      </c>
      <c r="AQ183" s="67" t="s">
        <v>1059</v>
      </c>
      <c r="AR183" s="67" t="s">
        <v>1059</v>
      </c>
      <c r="AS183" s="67">
        <v>34.6</v>
      </c>
      <c r="AT183" s="67" t="s">
        <v>1060</v>
      </c>
      <c r="AU183" s="67">
        <v>2500</v>
      </c>
      <c r="AV183" s="67" t="s">
        <v>1059</v>
      </c>
      <c r="AW183" s="67" t="s">
        <v>1059</v>
      </c>
      <c r="AX183" s="67" t="s">
        <v>1061</v>
      </c>
      <c r="AY183" s="67">
        <v>202</v>
      </c>
      <c r="AZ183" s="67">
        <v>5.16</v>
      </c>
      <c r="BA183" s="39" t="s">
        <v>1029</v>
      </c>
      <c r="BB183" s="105" t="s">
        <v>1060</v>
      </c>
    </row>
    <row r="184" spans="1:54" ht="12.75">
      <c r="A184" s="43" t="s">
        <v>602</v>
      </c>
      <c r="B184" s="51" t="s">
        <v>603</v>
      </c>
      <c r="C184" s="41">
        <v>180</v>
      </c>
      <c r="D184" s="76" t="s">
        <v>492</v>
      </c>
      <c r="E184" s="41">
        <v>510</v>
      </c>
      <c r="F184" s="76" t="s">
        <v>492</v>
      </c>
      <c r="G184" s="41">
        <v>18000</v>
      </c>
      <c r="H184" s="76" t="s">
        <v>492</v>
      </c>
      <c r="I184" s="41">
        <v>51000</v>
      </c>
      <c r="J184" s="76" t="s">
        <v>492</v>
      </c>
      <c r="K184" s="41">
        <v>180000</v>
      </c>
      <c r="L184" s="76" t="s">
        <v>492</v>
      </c>
      <c r="M184" s="41">
        <v>510000</v>
      </c>
      <c r="N184" s="80" t="s">
        <v>492</v>
      </c>
      <c r="O184" s="67">
        <v>1100</v>
      </c>
      <c r="P184" s="67" t="s">
        <v>492</v>
      </c>
      <c r="Q184" s="67">
        <v>14000</v>
      </c>
      <c r="R184" s="67" t="s">
        <v>492</v>
      </c>
      <c r="S184" s="67">
        <v>190000</v>
      </c>
      <c r="T184" s="67" t="s">
        <v>80</v>
      </c>
      <c r="U184" s="42">
        <v>18</v>
      </c>
      <c r="V184" s="42">
        <v>4.2</v>
      </c>
      <c r="W184" s="42" t="s">
        <v>81</v>
      </c>
      <c r="X184" s="42">
        <v>51</v>
      </c>
      <c r="Y184" s="42">
        <v>12</v>
      </c>
      <c r="Z184" s="42" t="s">
        <v>81</v>
      </c>
      <c r="AA184" s="42">
        <v>1800</v>
      </c>
      <c r="AB184" s="42">
        <v>420</v>
      </c>
      <c r="AC184" s="42" t="s">
        <v>81</v>
      </c>
      <c r="AD184" s="42">
        <v>5100</v>
      </c>
      <c r="AE184" s="42">
        <v>1200</v>
      </c>
      <c r="AF184" s="42" t="s">
        <v>81</v>
      </c>
      <c r="AG184" s="42">
        <v>18000</v>
      </c>
      <c r="AH184" s="42">
        <v>4200</v>
      </c>
      <c r="AI184" s="42" t="s">
        <v>81</v>
      </c>
      <c r="AJ184" s="42">
        <v>51000</v>
      </c>
      <c r="AK184" s="42">
        <v>12000</v>
      </c>
      <c r="AL184" s="42" t="s">
        <v>81</v>
      </c>
      <c r="AM184" s="42" t="s">
        <v>82</v>
      </c>
      <c r="AN184" s="67" t="s">
        <v>82</v>
      </c>
      <c r="AO184" s="67">
        <v>0.005</v>
      </c>
      <c r="AP184" s="67" t="s">
        <v>1059</v>
      </c>
      <c r="AQ184" s="67" t="s">
        <v>1059</v>
      </c>
      <c r="AR184" s="67" t="s">
        <v>1059</v>
      </c>
      <c r="AS184" s="67">
        <v>49</v>
      </c>
      <c r="AT184" s="67" t="s">
        <v>1060</v>
      </c>
      <c r="AU184" s="67">
        <v>22000</v>
      </c>
      <c r="AV184" s="67" t="s">
        <v>1059</v>
      </c>
      <c r="AW184" s="67" t="s">
        <v>1059</v>
      </c>
      <c r="AX184" s="67" t="s">
        <v>1060</v>
      </c>
      <c r="AY184" s="67">
        <v>202</v>
      </c>
      <c r="AZ184" s="67">
        <v>9.03</v>
      </c>
      <c r="BA184" s="39" t="s">
        <v>1029</v>
      </c>
      <c r="BB184" s="105" t="s">
        <v>1060</v>
      </c>
    </row>
    <row r="185" spans="1:54" ht="12.75">
      <c r="A185" s="42" t="s">
        <v>174</v>
      </c>
      <c r="B185" s="40" t="s">
        <v>604</v>
      </c>
      <c r="C185" s="41">
        <v>180</v>
      </c>
      <c r="D185" s="76" t="s">
        <v>492</v>
      </c>
      <c r="E185" s="41">
        <v>510</v>
      </c>
      <c r="F185" s="76" t="s">
        <v>492</v>
      </c>
      <c r="G185" s="41">
        <v>18000</v>
      </c>
      <c r="H185" s="76" t="s">
        <v>492</v>
      </c>
      <c r="I185" s="41">
        <v>51000</v>
      </c>
      <c r="J185" s="76" t="s">
        <v>492</v>
      </c>
      <c r="K185" s="41">
        <v>180</v>
      </c>
      <c r="L185" s="76" t="s">
        <v>492</v>
      </c>
      <c r="M185" s="41">
        <v>510</v>
      </c>
      <c r="N185" s="80" t="s">
        <v>492</v>
      </c>
      <c r="O185" s="67">
        <v>1100</v>
      </c>
      <c r="P185" s="67" t="s">
        <v>492</v>
      </c>
      <c r="Q185" s="67">
        <v>14000</v>
      </c>
      <c r="R185" s="67" t="s">
        <v>492</v>
      </c>
      <c r="S185" s="67">
        <v>190000</v>
      </c>
      <c r="T185" s="67" t="s">
        <v>80</v>
      </c>
      <c r="U185" s="42">
        <v>18</v>
      </c>
      <c r="V185" s="42">
        <v>37</v>
      </c>
      <c r="W185" s="42" t="s">
        <v>81</v>
      </c>
      <c r="X185" s="42">
        <v>51</v>
      </c>
      <c r="Y185" s="42">
        <v>110</v>
      </c>
      <c r="Z185" s="42" t="s">
        <v>81</v>
      </c>
      <c r="AA185" s="42">
        <v>1800</v>
      </c>
      <c r="AB185" s="42">
        <v>3700</v>
      </c>
      <c r="AC185" s="42" t="s">
        <v>81</v>
      </c>
      <c r="AD185" s="42">
        <v>5100</v>
      </c>
      <c r="AE185" s="42">
        <v>11000</v>
      </c>
      <c r="AF185" s="42" t="s">
        <v>81</v>
      </c>
      <c r="AG185" s="42">
        <v>18</v>
      </c>
      <c r="AH185" s="42">
        <v>37</v>
      </c>
      <c r="AI185" s="42" t="s">
        <v>81</v>
      </c>
      <c r="AJ185" s="42">
        <v>51</v>
      </c>
      <c r="AK185" s="42">
        <v>110</v>
      </c>
      <c r="AL185" s="42" t="s">
        <v>81</v>
      </c>
      <c r="AM185" s="42">
        <v>30</v>
      </c>
      <c r="AN185" s="67" t="s">
        <v>82</v>
      </c>
      <c r="AO185" s="67">
        <v>0.005</v>
      </c>
      <c r="AP185" s="67" t="s">
        <v>1059</v>
      </c>
      <c r="AQ185" s="67" t="s">
        <v>1059</v>
      </c>
      <c r="AR185" s="67" t="s">
        <v>1059</v>
      </c>
      <c r="AS185" s="67">
        <v>780</v>
      </c>
      <c r="AT185" s="67" t="s">
        <v>1060</v>
      </c>
      <c r="AU185" s="67">
        <v>3846</v>
      </c>
      <c r="AV185" s="67" t="s">
        <v>1059</v>
      </c>
      <c r="AW185" s="67" t="s">
        <v>1059</v>
      </c>
      <c r="AX185" s="67" t="s">
        <v>1060</v>
      </c>
      <c r="AY185" s="67">
        <v>235</v>
      </c>
      <c r="AZ185" s="67" t="s">
        <v>1059</v>
      </c>
      <c r="BA185" s="39" t="s">
        <v>1029</v>
      </c>
      <c r="BB185" s="105" t="s">
        <v>1060</v>
      </c>
    </row>
    <row r="186" spans="1:54" ht="12.75">
      <c r="A186" s="42" t="s">
        <v>175</v>
      </c>
      <c r="B186" s="40" t="s">
        <v>605</v>
      </c>
      <c r="C186" s="39">
        <v>0.35</v>
      </c>
      <c r="D186" s="75" t="s">
        <v>492</v>
      </c>
      <c r="E186" s="39">
        <v>1.4</v>
      </c>
      <c r="F186" s="75" t="s">
        <v>492</v>
      </c>
      <c r="G186" s="39">
        <v>35</v>
      </c>
      <c r="H186" s="75" t="s">
        <v>492</v>
      </c>
      <c r="I186" s="39">
        <v>140</v>
      </c>
      <c r="J186" s="75" t="s">
        <v>492</v>
      </c>
      <c r="K186" s="39">
        <v>35</v>
      </c>
      <c r="L186" s="80" t="s">
        <v>492</v>
      </c>
      <c r="M186" s="39">
        <v>140</v>
      </c>
      <c r="N186" s="80" t="s">
        <v>492</v>
      </c>
      <c r="O186" s="67">
        <v>9.4</v>
      </c>
      <c r="P186" s="67" t="s">
        <v>492</v>
      </c>
      <c r="Q186" s="67">
        <v>42</v>
      </c>
      <c r="R186" s="67" t="s">
        <v>492</v>
      </c>
      <c r="S186" s="67">
        <v>10000</v>
      </c>
      <c r="T186" s="67" t="s">
        <v>80</v>
      </c>
      <c r="U186" s="42">
        <v>0.035</v>
      </c>
      <c r="V186" s="42">
        <v>0.0044</v>
      </c>
      <c r="W186" s="42" t="s">
        <v>81</v>
      </c>
      <c r="X186" s="42">
        <v>0.14</v>
      </c>
      <c r="Y186" s="42">
        <v>0.018000000000000002</v>
      </c>
      <c r="Z186" s="42" t="s">
        <v>81</v>
      </c>
      <c r="AA186" s="42">
        <v>3.5</v>
      </c>
      <c r="AB186" s="42">
        <v>0.44</v>
      </c>
      <c r="AC186" s="42" t="s">
        <v>81</v>
      </c>
      <c r="AD186" s="42">
        <v>14</v>
      </c>
      <c r="AE186" s="42">
        <v>1.8</v>
      </c>
      <c r="AF186" s="42" t="s">
        <v>81</v>
      </c>
      <c r="AG186" s="42">
        <v>3.5</v>
      </c>
      <c r="AH186" s="42">
        <v>0.44</v>
      </c>
      <c r="AI186" s="42" t="s">
        <v>81</v>
      </c>
      <c r="AJ186" s="42">
        <v>14</v>
      </c>
      <c r="AK186" s="42">
        <v>1.8</v>
      </c>
      <c r="AL186" s="42" t="s">
        <v>81</v>
      </c>
      <c r="AM186" s="42" t="s">
        <v>82</v>
      </c>
      <c r="AN186" s="67" t="s">
        <v>82</v>
      </c>
      <c r="AO186" s="67" t="s">
        <v>1059</v>
      </c>
      <c r="AP186" s="67">
        <v>1.9</v>
      </c>
      <c r="AQ186" s="67" t="s">
        <v>1059</v>
      </c>
      <c r="AR186" s="67" t="s">
        <v>1059</v>
      </c>
      <c r="AS186" s="67">
        <v>5.6</v>
      </c>
      <c r="AT186" s="67" t="s">
        <v>1061</v>
      </c>
      <c r="AU186" s="67">
        <v>180000</v>
      </c>
      <c r="AV186" s="67">
        <v>13000</v>
      </c>
      <c r="AW186" s="67">
        <v>14900</v>
      </c>
      <c r="AX186" s="67" t="s">
        <v>1061</v>
      </c>
      <c r="AY186" s="67">
        <v>104</v>
      </c>
      <c r="AZ186" s="67">
        <v>18.07</v>
      </c>
      <c r="BA186" s="39" t="s">
        <v>1029</v>
      </c>
      <c r="BB186" s="105" t="s">
        <v>1060</v>
      </c>
    </row>
    <row r="187" spans="1:54" ht="12.75">
      <c r="A187" s="43" t="s">
        <v>176</v>
      </c>
      <c r="B187" s="44" t="s">
        <v>606</v>
      </c>
      <c r="C187" s="39">
        <v>0.35</v>
      </c>
      <c r="D187" s="75" t="s">
        <v>492</v>
      </c>
      <c r="E187" s="39">
        <v>1.4</v>
      </c>
      <c r="F187" s="75" t="s">
        <v>492</v>
      </c>
      <c r="G187" s="39">
        <v>35</v>
      </c>
      <c r="H187" s="75" t="s">
        <v>492</v>
      </c>
      <c r="I187" s="39">
        <v>140</v>
      </c>
      <c r="J187" s="75" t="s">
        <v>492</v>
      </c>
      <c r="K187" s="39">
        <v>35</v>
      </c>
      <c r="L187" s="80" t="s">
        <v>492</v>
      </c>
      <c r="M187" s="39">
        <v>140</v>
      </c>
      <c r="N187" s="80" t="s">
        <v>492</v>
      </c>
      <c r="O187" s="67">
        <v>9.4</v>
      </c>
      <c r="P187" s="67" t="s">
        <v>492</v>
      </c>
      <c r="Q187" s="67">
        <v>42</v>
      </c>
      <c r="R187" s="67" t="s">
        <v>492</v>
      </c>
      <c r="S187" s="67">
        <v>10000</v>
      </c>
      <c r="T187" s="67" t="s">
        <v>80</v>
      </c>
      <c r="U187" s="42">
        <v>0.035</v>
      </c>
      <c r="V187" s="42">
        <v>0.0044</v>
      </c>
      <c r="W187" s="42" t="s">
        <v>81</v>
      </c>
      <c r="X187" s="42">
        <v>0.14</v>
      </c>
      <c r="Y187" s="42">
        <v>0.018000000000000002</v>
      </c>
      <c r="Z187" s="42" t="s">
        <v>81</v>
      </c>
      <c r="AA187" s="42">
        <v>3.5</v>
      </c>
      <c r="AB187" s="42">
        <v>0.44</v>
      </c>
      <c r="AC187" s="42" t="s">
        <v>81</v>
      </c>
      <c r="AD187" s="42">
        <v>14</v>
      </c>
      <c r="AE187" s="42">
        <v>1.8</v>
      </c>
      <c r="AF187" s="42" t="s">
        <v>81</v>
      </c>
      <c r="AG187" s="42">
        <v>3.5</v>
      </c>
      <c r="AH187" s="42">
        <v>0.44</v>
      </c>
      <c r="AI187" s="42" t="s">
        <v>81</v>
      </c>
      <c r="AJ187" s="42">
        <v>14</v>
      </c>
      <c r="AK187" s="42">
        <v>1.8</v>
      </c>
      <c r="AL187" s="42" t="s">
        <v>81</v>
      </c>
      <c r="AM187" s="42" t="s">
        <v>82</v>
      </c>
      <c r="AN187" s="67" t="s">
        <v>82</v>
      </c>
      <c r="AO187" s="67" t="s">
        <v>1059</v>
      </c>
      <c r="AP187" s="67">
        <v>1.9</v>
      </c>
      <c r="AQ187" s="67" t="s">
        <v>1059</v>
      </c>
      <c r="AR187" s="67" t="s">
        <v>1059</v>
      </c>
      <c r="AS187" s="67">
        <v>6.1</v>
      </c>
      <c r="AT187" s="67" t="s">
        <v>1061</v>
      </c>
      <c r="AU187" s="67">
        <v>156000</v>
      </c>
      <c r="AV187" s="67">
        <v>13100</v>
      </c>
      <c r="AW187" s="67">
        <v>15100</v>
      </c>
      <c r="AX187" s="67" t="s">
        <v>1061</v>
      </c>
      <c r="AY187" s="67">
        <v>104</v>
      </c>
      <c r="AZ187" s="67">
        <v>18.07</v>
      </c>
      <c r="BA187" s="39" t="s">
        <v>1029</v>
      </c>
      <c r="BB187" s="105" t="s">
        <v>1060</v>
      </c>
    </row>
    <row r="188" spans="1:54" ht="12.75">
      <c r="A188" s="42" t="s">
        <v>607</v>
      </c>
      <c r="B188" s="40" t="s">
        <v>608</v>
      </c>
      <c r="C188" s="41">
        <v>840</v>
      </c>
      <c r="D188" s="75" t="s">
        <v>389</v>
      </c>
      <c r="E188" s="41">
        <v>3500</v>
      </c>
      <c r="F188" s="76" t="s">
        <v>389</v>
      </c>
      <c r="G188" s="41">
        <v>50000</v>
      </c>
      <c r="H188" s="76" t="s">
        <v>79</v>
      </c>
      <c r="I188" s="41">
        <v>50000</v>
      </c>
      <c r="J188" s="76" t="s">
        <v>79</v>
      </c>
      <c r="K188" s="41">
        <v>50000</v>
      </c>
      <c r="L188" s="76" t="s">
        <v>79</v>
      </c>
      <c r="M188" s="41">
        <v>50000</v>
      </c>
      <c r="N188" s="80" t="s">
        <v>79</v>
      </c>
      <c r="O188" s="67">
        <v>7700</v>
      </c>
      <c r="P188" s="67" t="s">
        <v>389</v>
      </c>
      <c r="Q188" s="67">
        <v>10000</v>
      </c>
      <c r="R188" s="67" t="s">
        <v>80</v>
      </c>
      <c r="S188" s="67">
        <v>10000</v>
      </c>
      <c r="T188" s="67" t="s">
        <v>80</v>
      </c>
      <c r="U188" s="42">
        <v>84</v>
      </c>
      <c r="V188" s="42">
        <v>600</v>
      </c>
      <c r="W188" s="42" t="s">
        <v>81</v>
      </c>
      <c r="X188" s="42">
        <v>350</v>
      </c>
      <c r="Y188" s="42">
        <v>2500</v>
      </c>
      <c r="Z188" s="42" t="s">
        <v>81</v>
      </c>
      <c r="AA188" s="42">
        <v>5000</v>
      </c>
      <c r="AB188" s="42">
        <v>10000</v>
      </c>
      <c r="AC188" s="42" t="s">
        <v>80</v>
      </c>
      <c r="AD188" s="42">
        <v>5000</v>
      </c>
      <c r="AE188" s="42">
        <v>10000</v>
      </c>
      <c r="AF188" s="42" t="s">
        <v>80</v>
      </c>
      <c r="AG188" s="42">
        <v>5000</v>
      </c>
      <c r="AH188" s="42">
        <v>10000</v>
      </c>
      <c r="AI188" s="42" t="s">
        <v>80</v>
      </c>
      <c r="AJ188" s="42">
        <v>5000</v>
      </c>
      <c r="AK188" s="42">
        <v>10000</v>
      </c>
      <c r="AL188" s="42" t="s">
        <v>80</v>
      </c>
      <c r="AM188" s="42">
        <v>15</v>
      </c>
      <c r="AN188" s="67" t="s">
        <v>82</v>
      </c>
      <c r="AO188" s="67">
        <v>0.1</v>
      </c>
      <c r="AP188" s="67" t="s">
        <v>1059</v>
      </c>
      <c r="AQ188" s="67" t="s">
        <v>1085</v>
      </c>
      <c r="AR188" s="67" t="s">
        <v>1059</v>
      </c>
      <c r="AS188" s="67">
        <v>2800</v>
      </c>
      <c r="AT188" s="67" t="s">
        <v>1061</v>
      </c>
      <c r="AU188" s="67">
        <v>50</v>
      </c>
      <c r="AV188" s="67">
        <v>13100</v>
      </c>
      <c r="AW188" s="67">
        <v>15100</v>
      </c>
      <c r="AX188" s="67" t="s">
        <v>1061</v>
      </c>
      <c r="AY188" s="67">
        <v>152.4</v>
      </c>
      <c r="AZ188" s="67">
        <v>15.81</v>
      </c>
      <c r="BA188" s="39" t="s">
        <v>1029</v>
      </c>
      <c r="BB188" s="105" t="s">
        <v>1060</v>
      </c>
    </row>
    <row r="189" spans="1:54" ht="12.75">
      <c r="A189" s="39" t="s">
        <v>609</v>
      </c>
      <c r="B189" s="40" t="s">
        <v>610</v>
      </c>
      <c r="C189" s="41">
        <v>1</v>
      </c>
      <c r="D189" s="75" t="s">
        <v>102</v>
      </c>
      <c r="E189" s="41">
        <v>1</v>
      </c>
      <c r="F189" s="76" t="s">
        <v>102</v>
      </c>
      <c r="G189" s="41">
        <v>100</v>
      </c>
      <c r="H189" s="76" t="s">
        <v>102</v>
      </c>
      <c r="I189" s="41">
        <v>100</v>
      </c>
      <c r="J189" s="76" t="s">
        <v>102</v>
      </c>
      <c r="K189" s="41">
        <v>1</v>
      </c>
      <c r="L189" s="76" t="s">
        <v>102</v>
      </c>
      <c r="M189" s="41">
        <v>1</v>
      </c>
      <c r="N189" s="80" t="s">
        <v>102</v>
      </c>
      <c r="O189" s="67">
        <v>21</v>
      </c>
      <c r="P189" s="67" t="s">
        <v>492</v>
      </c>
      <c r="Q189" s="67">
        <v>94</v>
      </c>
      <c r="R189" s="67" t="s">
        <v>492</v>
      </c>
      <c r="S189" s="67">
        <v>190000</v>
      </c>
      <c r="T189" s="67" t="s">
        <v>80</v>
      </c>
      <c r="U189" s="42">
        <v>0.1</v>
      </c>
      <c r="V189" s="42">
        <v>0.061</v>
      </c>
      <c r="W189" s="42" t="s">
        <v>81</v>
      </c>
      <c r="X189" s="42">
        <v>0.1</v>
      </c>
      <c r="Y189" s="42">
        <v>0.061</v>
      </c>
      <c r="Z189" s="42" t="s">
        <v>81</v>
      </c>
      <c r="AA189" s="42">
        <v>10</v>
      </c>
      <c r="AB189" s="42">
        <v>6.1</v>
      </c>
      <c r="AC189" s="42" t="s">
        <v>81</v>
      </c>
      <c r="AD189" s="42">
        <v>10</v>
      </c>
      <c r="AE189" s="42">
        <v>6.1</v>
      </c>
      <c r="AF189" s="42" t="s">
        <v>81</v>
      </c>
      <c r="AG189" s="42">
        <v>0.1</v>
      </c>
      <c r="AH189" s="42">
        <v>0.061</v>
      </c>
      <c r="AI189" s="42" t="s">
        <v>81</v>
      </c>
      <c r="AJ189" s="42">
        <v>0.1</v>
      </c>
      <c r="AK189" s="42">
        <v>0.061</v>
      </c>
      <c r="AL189" s="42" t="s">
        <v>81</v>
      </c>
      <c r="AM189" s="42" t="s">
        <v>82</v>
      </c>
      <c r="AN189" s="67" t="s">
        <v>82</v>
      </c>
      <c r="AO189" s="67">
        <v>0.002</v>
      </c>
      <c r="AP189" s="67">
        <v>0.84</v>
      </c>
      <c r="AQ189" s="67" t="s">
        <v>1059</v>
      </c>
      <c r="AR189" s="67" t="s">
        <v>1059</v>
      </c>
      <c r="AS189" s="67">
        <v>199</v>
      </c>
      <c r="AT189" s="67" t="s">
        <v>1060</v>
      </c>
      <c r="AU189" s="67">
        <v>171</v>
      </c>
      <c r="AV189" s="67" t="s">
        <v>1059</v>
      </c>
      <c r="AW189" s="67" t="s">
        <v>1059</v>
      </c>
      <c r="AX189" s="67" t="s">
        <v>1060</v>
      </c>
      <c r="AY189" s="67">
        <v>369</v>
      </c>
      <c r="AZ189" s="67" t="s">
        <v>1059</v>
      </c>
      <c r="BA189" s="39" t="s">
        <v>1029</v>
      </c>
      <c r="BB189" s="105" t="s">
        <v>1060</v>
      </c>
    </row>
    <row r="190" spans="1:54" ht="12.75">
      <c r="A190" s="42" t="s">
        <v>427</v>
      </c>
      <c r="B190" s="40" t="s">
        <v>611</v>
      </c>
      <c r="C190" s="41">
        <v>13000</v>
      </c>
      <c r="D190" s="75" t="s">
        <v>389</v>
      </c>
      <c r="E190" s="41">
        <v>53000</v>
      </c>
      <c r="F190" s="76" t="s">
        <v>389</v>
      </c>
      <c r="G190" s="41">
        <v>55000</v>
      </c>
      <c r="H190" s="76" t="s">
        <v>79</v>
      </c>
      <c r="I190" s="41">
        <v>55000</v>
      </c>
      <c r="J190" s="76" t="s">
        <v>79</v>
      </c>
      <c r="K190" s="41">
        <v>13000</v>
      </c>
      <c r="L190" s="76" t="s">
        <v>389</v>
      </c>
      <c r="M190" s="41">
        <v>53000</v>
      </c>
      <c r="N190" s="80" t="s">
        <v>389</v>
      </c>
      <c r="O190" s="67">
        <v>10000</v>
      </c>
      <c r="P190" s="67" t="s">
        <v>80</v>
      </c>
      <c r="Q190" s="67">
        <v>10000</v>
      </c>
      <c r="R190" s="67" t="s">
        <v>80</v>
      </c>
      <c r="S190" s="67">
        <v>10000</v>
      </c>
      <c r="T190" s="67" t="s">
        <v>80</v>
      </c>
      <c r="U190" s="42">
        <v>1300</v>
      </c>
      <c r="V190" s="42">
        <v>1700</v>
      </c>
      <c r="W190" s="42" t="s">
        <v>81</v>
      </c>
      <c r="X190" s="42">
        <v>5300</v>
      </c>
      <c r="Y190" s="42">
        <v>6900</v>
      </c>
      <c r="Z190" s="42" t="s">
        <v>81</v>
      </c>
      <c r="AA190" s="42">
        <v>5500</v>
      </c>
      <c r="AB190" s="42">
        <v>7200</v>
      </c>
      <c r="AC190" s="42" t="s">
        <v>81</v>
      </c>
      <c r="AD190" s="42">
        <v>5500</v>
      </c>
      <c r="AE190" s="42">
        <v>7200</v>
      </c>
      <c r="AF190" s="42" t="s">
        <v>81</v>
      </c>
      <c r="AG190" s="42">
        <v>1300</v>
      </c>
      <c r="AH190" s="42">
        <v>1700</v>
      </c>
      <c r="AI190" s="42" t="s">
        <v>81</v>
      </c>
      <c r="AJ190" s="42">
        <v>5300</v>
      </c>
      <c r="AK190" s="42">
        <v>6900</v>
      </c>
      <c r="AL190" s="42" t="s">
        <v>81</v>
      </c>
      <c r="AM190" s="42" t="s">
        <v>82</v>
      </c>
      <c r="AN190" s="67" t="s">
        <v>82</v>
      </c>
      <c r="AO190" s="67" t="s">
        <v>1059</v>
      </c>
      <c r="AP190" s="67" t="s">
        <v>1059</v>
      </c>
      <c r="AQ190" s="67" t="s">
        <v>1086</v>
      </c>
      <c r="AR190" s="67" t="s">
        <v>1059</v>
      </c>
      <c r="AS190" s="67">
        <v>479</v>
      </c>
      <c r="AT190" s="67" t="s">
        <v>1061</v>
      </c>
      <c r="AU190" s="67">
        <v>55</v>
      </c>
      <c r="AV190" s="67">
        <v>13100</v>
      </c>
      <c r="AW190" s="67">
        <v>15100</v>
      </c>
      <c r="AX190" s="67" t="s">
        <v>1061</v>
      </c>
      <c r="AY190" s="67">
        <v>80.7</v>
      </c>
      <c r="AZ190" s="67" t="s">
        <v>1059</v>
      </c>
      <c r="BA190" s="39" t="s">
        <v>1029</v>
      </c>
      <c r="BB190" s="105" t="s">
        <v>1060</v>
      </c>
    </row>
    <row r="191" spans="1:54" ht="12.75">
      <c r="A191" s="42" t="s">
        <v>177</v>
      </c>
      <c r="B191" s="40" t="s">
        <v>612</v>
      </c>
      <c r="C191" s="41">
        <v>180000</v>
      </c>
      <c r="D191" s="76" t="s">
        <v>492</v>
      </c>
      <c r="E191" s="41">
        <v>510000</v>
      </c>
      <c r="F191" s="76" t="s">
        <v>492</v>
      </c>
      <c r="G191" s="41">
        <v>18000000</v>
      </c>
      <c r="H191" s="76" t="s">
        <v>492</v>
      </c>
      <c r="I191" s="41">
        <v>37000000</v>
      </c>
      <c r="J191" s="76" t="s">
        <v>79</v>
      </c>
      <c r="K191" s="41">
        <v>180000</v>
      </c>
      <c r="L191" s="76" t="s">
        <v>492</v>
      </c>
      <c r="M191" s="41">
        <v>510000</v>
      </c>
      <c r="N191" s="80" t="s">
        <v>492</v>
      </c>
      <c r="O191" s="67">
        <v>10000</v>
      </c>
      <c r="P191" s="67" t="s">
        <v>80</v>
      </c>
      <c r="Q191" s="67">
        <v>10000</v>
      </c>
      <c r="R191" s="67" t="s">
        <v>80</v>
      </c>
      <c r="S191" s="67">
        <v>10000</v>
      </c>
      <c r="T191" s="67" t="s">
        <v>80</v>
      </c>
      <c r="U191" s="42">
        <v>10000</v>
      </c>
      <c r="V191" s="42">
        <v>5000</v>
      </c>
      <c r="W191" s="42" t="s">
        <v>81</v>
      </c>
      <c r="X191" s="42">
        <v>10000</v>
      </c>
      <c r="Y191" s="42">
        <v>10000</v>
      </c>
      <c r="Z191" s="42" t="s">
        <v>80</v>
      </c>
      <c r="AA191" s="42">
        <v>10000</v>
      </c>
      <c r="AB191" s="42">
        <v>10000</v>
      </c>
      <c r="AC191" s="42" t="s">
        <v>80</v>
      </c>
      <c r="AD191" s="42">
        <v>10000</v>
      </c>
      <c r="AE191" s="42">
        <v>10000</v>
      </c>
      <c r="AF191" s="42" t="s">
        <v>80</v>
      </c>
      <c r="AG191" s="42">
        <v>10000</v>
      </c>
      <c r="AH191" s="42">
        <v>5000</v>
      </c>
      <c r="AI191" s="42" t="s">
        <v>81</v>
      </c>
      <c r="AJ191" s="42">
        <v>10000</v>
      </c>
      <c r="AK191" s="42">
        <v>10000</v>
      </c>
      <c r="AL191" s="42" t="s">
        <v>80</v>
      </c>
      <c r="AM191" s="42" t="s">
        <v>82</v>
      </c>
      <c r="AN191" s="67" t="s">
        <v>82</v>
      </c>
      <c r="AO191" s="67">
        <v>5</v>
      </c>
      <c r="AP191" s="67" t="s">
        <v>1059</v>
      </c>
      <c r="AQ191" s="67" t="s">
        <v>1059</v>
      </c>
      <c r="AR191" s="67" t="s">
        <v>1059</v>
      </c>
      <c r="AS191" s="67">
        <v>66</v>
      </c>
      <c r="AT191" s="67" t="s">
        <v>1061</v>
      </c>
      <c r="AU191" s="67">
        <v>36500</v>
      </c>
      <c r="AV191" s="67">
        <v>13000</v>
      </c>
      <c r="AW191" s="67">
        <v>14900</v>
      </c>
      <c r="AX191" s="67" t="s">
        <v>1061</v>
      </c>
      <c r="AY191" s="67">
        <v>157</v>
      </c>
      <c r="AZ191" s="67" t="s">
        <v>1059</v>
      </c>
      <c r="BA191" s="39" t="s">
        <v>1029</v>
      </c>
      <c r="BB191" s="105" t="s">
        <v>1060</v>
      </c>
    </row>
    <row r="192" spans="1:54" ht="12.75">
      <c r="A192" s="43" t="s">
        <v>178</v>
      </c>
      <c r="B192" s="44" t="s">
        <v>613</v>
      </c>
      <c r="C192" s="52">
        <v>1</v>
      </c>
      <c r="D192" s="75" t="s">
        <v>79</v>
      </c>
      <c r="E192" s="39">
        <v>1</v>
      </c>
      <c r="F192" s="75" t="s">
        <v>79</v>
      </c>
      <c r="G192" s="39">
        <v>1</v>
      </c>
      <c r="H192" s="75" t="s">
        <v>79</v>
      </c>
      <c r="I192" s="39">
        <v>1</v>
      </c>
      <c r="J192" s="75" t="s">
        <v>79</v>
      </c>
      <c r="K192" s="39">
        <v>1</v>
      </c>
      <c r="L192" s="80" t="s">
        <v>79</v>
      </c>
      <c r="M192" s="39">
        <v>1</v>
      </c>
      <c r="N192" s="80" t="s">
        <v>79</v>
      </c>
      <c r="O192" s="67">
        <v>5500</v>
      </c>
      <c r="P192" s="67" t="s">
        <v>492</v>
      </c>
      <c r="Q192" s="67">
        <v>70000</v>
      </c>
      <c r="R192" s="67" t="s">
        <v>492</v>
      </c>
      <c r="S192" s="67">
        <v>190000</v>
      </c>
      <c r="T192" s="67" t="s">
        <v>80</v>
      </c>
      <c r="U192" s="42">
        <v>0.1</v>
      </c>
      <c r="V192" s="42">
        <v>33</v>
      </c>
      <c r="W192" s="42" t="s">
        <v>81</v>
      </c>
      <c r="X192" s="42">
        <v>0.1</v>
      </c>
      <c r="Y192" s="42">
        <v>33</v>
      </c>
      <c r="Z192" s="42" t="s">
        <v>81</v>
      </c>
      <c r="AA192" s="42">
        <v>0.1</v>
      </c>
      <c r="AB192" s="42">
        <v>33</v>
      </c>
      <c r="AC192" s="42" t="s">
        <v>81</v>
      </c>
      <c r="AD192" s="42">
        <v>0.1</v>
      </c>
      <c r="AE192" s="42">
        <v>33</v>
      </c>
      <c r="AF192" s="42" t="s">
        <v>81</v>
      </c>
      <c r="AG192" s="42">
        <v>0.1</v>
      </c>
      <c r="AH192" s="42">
        <v>33</v>
      </c>
      <c r="AI192" s="42" t="s">
        <v>81</v>
      </c>
      <c r="AJ192" s="42">
        <v>0.1</v>
      </c>
      <c r="AK192" s="42">
        <v>33</v>
      </c>
      <c r="AL192" s="42" t="s">
        <v>81</v>
      </c>
      <c r="AM192" s="42">
        <v>10</v>
      </c>
      <c r="AN192" s="67" t="s">
        <v>82</v>
      </c>
      <c r="AO192" s="67">
        <v>0.025</v>
      </c>
      <c r="AP192" s="67" t="s">
        <v>1059</v>
      </c>
      <c r="AQ192" s="67" t="s">
        <v>1059</v>
      </c>
      <c r="AR192" s="67" t="s">
        <v>1059</v>
      </c>
      <c r="AS192" s="67">
        <v>130000</v>
      </c>
      <c r="AT192" s="67" t="s">
        <v>1060</v>
      </c>
      <c r="AU192" s="67">
        <v>0.001</v>
      </c>
      <c r="AV192" s="67" t="s">
        <v>1059</v>
      </c>
      <c r="AW192" s="67" t="s">
        <v>1059</v>
      </c>
      <c r="AX192" s="67" t="s">
        <v>1060</v>
      </c>
      <c r="AY192" s="67">
        <v>448</v>
      </c>
      <c r="AZ192" s="67" t="s">
        <v>1059</v>
      </c>
      <c r="BA192" s="39" t="s">
        <v>1029</v>
      </c>
      <c r="BB192" s="105" t="s">
        <v>1060</v>
      </c>
    </row>
    <row r="193" spans="1:54" ht="12.75">
      <c r="A193" s="43" t="s">
        <v>179</v>
      </c>
      <c r="B193" s="44" t="s">
        <v>614</v>
      </c>
      <c r="C193" s="41">
        <v>270</v>
      </c>
      <c r="D193" s="76" t="s">
        <v>492</v>
      </c>
      <c r="E193" s="41">
        <v>770</v>
      </c>
      <c r="F193" s="76" t="s">
        <v>492</v>
      </c>
      <c r="G193" s="41">
        <v>27000</v>
      </c>
      <c r="H193" s="76" t="s">
        <v>492</v>
      </c>
      <c r="I193" s="41">
        <v>77000</v>
      </c>
      <c r="J193" s="76" t="s">
        <v>492</v>
      </c>
      <c r="K193" s="41">
        <v>270</v>
      </c>
      <c r="L193" s="76" t="s">
        <v>492</v>
      </c>
      <c r="M193" s="41">
        <v>770</v>
      </c>
      <c r="N193" s="80" t="s">
        <v>492</v>
      </c>
      <c r="O193" s="67">
        <v>1700</v>
      </c>
      <c r="P193" s="67" t="s">
        <v>492</v>
      </c>
      <c r="Q193" s="67">
        <v>21000</v>
      </c>
      <c r="R193" s="67" t="s">
        <v>492</v>
      </c>
      <c r="S193" s="67">
        <v>190000</v>
      </c>
      <c r="T193" s="67" t="s">
        <v>80</v>
      </c>
      <c r="U193" s="42">
        <v>27</v>
      </c>
      <c r="V193" s="42">
        <v>84</v>
      </c>
      <c r="W193" s="42" t="s">
        <v>81</v>
      </c>
      <c r="X193" s="42">
        <v>77</v>
      </c>
      <c r="Y193" s="42">
        <v>240</v>
      </c>
      <c r="Z193" s="42" t="s">
        <v>81</v>
      </c>
      <c r="AA193" s="42">
        <v>2700</v>
      </c>
      <c r="AB193" s="42">
        <v>8400</v>
      </c>
      <c r="AC193" s="42" t="s">
        <v>81</v>
      </c>
      <c r="AD193" s="42">
        <v>7700</v>
      </c>
      <c r="AE193" s="42">
        <v>24000</v>
      </c>
      <c r="AF193" s="42" t="s">
        <v>81</v>
      </c>
      <c r="AG193" s="42">
        <v>27</v>
      </c>
      <c r="AH193" s="42">
        <v>84</v>
      </c>
      <c r="AI193" s="42" t="s">
        <v>81</v>
      </c>
      <c r="AJ193" s="42">
        <v>77</v>
      </c>
      <c r="AK193" s="42">
        <v>240</v>
      </c>
      <c r="AL193" s="42" t="s">
        <v>81</v>
      </c>
      <c r="AM193" s="42">
        <v>20</v>
      </c>
      <c r="AN193" s="67" t="s">
        <v>82</v>
      </c>
      <c r="AO193" s="67">
        <v>0.0075</v>
      </c>
      <c r="AP193" s="67" t="s">
        <v>1059</v>
      </c>
      <c r="AQ193" s="67" t="s">
        <v>1059</v>
      </c>
      <c r="AR193" s="67" t="s">
        <v>1059</v>
      </c>
      <c r="AS193" s="67">
        <v>1200</v>
      </c>
      <c r="AT193" s="67" t="s">
        <v>1060</v>
      </c>
      <c r="AU193" s="67">
        <v>11000</v>
      </c>
      <c r="AV193" s="67" t="s">
        <v>1059</v>
      </c>
      <c r="AW193" s="67" t="s">
        <v>1059</v>
      </c>
      <c r="AX193" s="67" t="s">
        <v>1060</v>
      </c>
      <c r="AY193" s="67">
        <v>222</v>
      </c>
      <c r="AZ193" s="67" t="s">
        <v>1059</v>
      </c>
      <c r="BA193" s="39" t="s">
        <v>1029</v>
      </c>
      <c r="BB193" s="105" t="s">
        <v>1060</v>
      </c>
    </row>
    <row r="194" spans="1:54" ht="12.75">
      <c r="A194" s="42" t="s">
        <v>180</v>
      </c>
      <c r="B194" s="40" t="s">
        <v>615</v>
      </c>
      <c r="C194" s="39">
        <v>2.8</v>
      </c>
      <c r="D194" s="75" t="s">
        <v>492</v>
      </c>
      <c r="E194" s="39">
        <v>11</v>
      </c>
      <c r="F194" s="75" t="s">
        <v>492</v>
      </c>
      <c r="G194" s="41">
        <v>160</v>
      </c>
      <c r="H194" s="76" t="s">
        <v>79</v>
      </c>
      <c r="I194" s="41">
        <v>160</v>
      </c>
      <c r="J194" s="76" t="s">
        <v>79</v>
      </c>
      <c r="K194" s="41">
        <v>160</v>
      </c>
      <c r="L194" s="76" t="s">
        <v>79</v>
      </c>
      <c r="M194" s="41">
        <v>160</v>
      </c>
      <c r="N194" s="80" t="s">
        <v>79</v>
      </c>
      <c r="O194" s="67">
        <v>75</v>
      </c>
      <c r="P194" s="67" t="s">
        <v>492</v>
      </c>
      <c r="Q194" s="67">
        <v>330</v>
      </c>
      <c r="R194" s="67" t="s">
        <v>492</v>
      </c>
      <c r="S194" s="67">
        <v>190000</v>
      </c>
      <c r="T194" s="67" t="s">
        <v>80</v>
      </c>
      <c r="U194" s="42">
        <v>0.28</v>
      </c>
      <c r="V194" s="42">
        <v>31</v>
      </c>
      <c r="W194" s="42" t="s">
        <v>81</v>
      </c>
      <c r="X194" s="42">
        <v>1.1</v>
      </c>
      <c r="Y194" s="42">
        <v>120</v>
      </c>
      <c r="Z194" s="42" t="s">
        <v>81</v>
      </c>
      <c r="AA194" s="42">
        <v>16</v>
      </c>
      <c r="AB194" s="42">
        <v>1800</v>
      </c>
      <c r="AC194" s="42" t="s">
        <v>81</v>
      </c>
      <c r="AD194" s="42">
        <v>16</v>
      </c>
      <c r="AE194" s="42">
        <v>1800</v>
      </c>
      <c r="AF194" s="42" t="s">
        <v>81</v>
      </c>
      <c r="AG194" s="42">
        <v>16</v>
      </c>
      <c r="AH194" s="42">
        <v>1800</v>
      </c>
      <c r="AI194" s="42" t="s">
        <v>81</v>
      </c>
      <c r="AJ194" s="42">
        <v>16</v>
      </c>
      <c r="AK194" s="42">
        <v>1800</v>
      </c>
      <c r="AL194" s="42" t="s">
        <v>81</v>
      </c>
      <c r="AM194" s="42">
        <v>10</v>
      </c>
      <c r="AN194" s="67" t="s">
        <v>82</v>
      </c>
      <c r="AO194" s="67">
        <v>0.002</v>
      </c>
      <c r="AP194" s="67">
        <v>0.24</v>
      </c>
      <c r="AQ194" s="67" t="s">
        <v>1059</v>
      </c>
      <c r="AR194" s="67">
        <v>6.900000000000001E-05</v>
      </c>
      <c r="AS194" s="67">
        <v>44000</v>
      </c>
      <c r="AT194" s="67" t="s">
        <v>1060</v>
      </c>
      <c r="AU194" s="67">
        <v>0.16</v>
      </c>
      <c r="AV194" s="67" t="s">
        <v>1059</v>
      </c>
      <c r="AW194" s="67" t="s">
        <v>1059</v>
      </c>
      <c r="AX194" s="67" t="s">
        <v>1060</v>
      </c>
      <c r="AY194" s="67">
        <v>350</v>
      </c>
      <c r="AZ194" s="67">
        <v>0.02</v>
      </c>
      <c r="BA194" s="39" t="s">
        <v>1029</v>
      </c>
      <c r="BB194" s="105" t="s">
        <v>1061</v>
      </c>
    </row>
    <row r="195" spans="1:54" ht="12.75">
      <c r="A195" s="42" t="s">
        <v>181</v>
      </c>
      <c r="B195" s="40" t="s">
        <v>616</v>
      </c>
      <c r="C195" s="39">
        <v>1.9</v>
      </c>
      <c r="D195" s="75" t="s">
        <v>492</v>
      </c>
      <c r="E195" s="39">
        <v>7.6</v>
      </c>
      <c r="F195" s="75" t="s">
        <v>492</v>
      </c>
      <c r="G195" s="41">
        <v>40</v>
      </c>
      <c r="H195" s="76" t="s">
        <v>79</v>
      </c>
      <c r="I195" s="41">
        <v>40</v>
      </c>
      <c r="J195" s="76" t="s">
        <v>79</v>
      </c>
      <c r="K195" s="41">
        <v>40</v>
      </c>
      <c r="L195" s="76" t="s">
        <v>79</v>
      </c>
      <c r="M195" s="41">
        <v>40</v>
      </c>
      <c r="N195" s="80" t="s">
        <v>79</v>
      </c>
      <c r="O195" s="67">
        <v>53</v>
      </c>
      <c r="P195" s="67" t="s">
        <v>492</v>
      </c>
      <c r="Q195" s="67">
        <v>230</v>
      </c>
      <c r="R195" s="67" t="s">
        <v>492</v>
      </c>
      <c r="S195" s="67">
        <v>190000</v>
      </c>
      <c r="T195" s="67" t="s">
        <v>80</v>
      </c>
      <c r="U195" s="42">
        <v>0.19</v>
      </c>
      <c r="V195" s="42">
        <v>41</v>
      </c>
      <c r="W195" s="42" t="s">
        <v>81</v>
      </c>
      <c r="X195" s="42">
        <v>0.76</v>
      </c>
      <c r="Y195" s="42">
        <v>170</v>
      </c>
      <c r="Z195" s="42" t="s">
        <v>81</v>
      </c>
      <c r="AA195" s="42">
        <v>4</v>
      </c>
      <c r="AB195" s="42">
        <v>870</v>
      </c>
      <c r="AC195" s="42" t="s">
        <v>81</v>
      </c>
      <c r="AD195" s="42">
        <v>4</v>
      </c>
      <c r="AE195" s="42">
        <v>870</v>
      </c>
      <c r="AF195" s="42" t="s">
        <v>81</v>
      </c>
      <c r="AG195" s="42">
        <v>4</v>
      </c>
      <c r="AH195" s="42">
        <v>870</v>
      </c>
      <c r="AI195" s="42" t="s">
        <v>81</v>
      </c>
      <c r="AJ195" s="42">
        <v>4</v>
      </c>
      <c r="AK195" s="42">
        <v>870</v>
      </c>
      <c r="AL195" s="42" t="s">
        <v>81</v>
      </c>
      <c r="AM195" s="42">
        <v>10</v>
      </c>
      <c r="AN195" s="67" t="s">
        <v>82</v>
      </c>
      <c r="AO195" s="67" t="s">
        <v>1059</v>
      </c>
      <c r="AP195" s="67">
        <v>0.34</v>
      </c>
      <c r="AQ195" s="67" t="s">
        <v>1059</v>
      </c>
      <c r="AR195" s="67">
        <v>9.7E-05</v>
      </c>
      <c r="AS195" s="67">
        <v>87000</v>
      </c>
      <c r="AT195" s="67" t="s">
        <v>1060</v>
      </c>
      <c r="AU195" s="67">
        <v>0.04</v>
      </c>
      <c r="AV195" s="67" t="s">
        <v>1059</v>
      </c>
      <c r="AW195" s="67" t="s">
        <v>1059</v>
      </c>
      <c r="AX195" s="67" t="s">
        <v>1060</v>
      </c>
      <c r="AY195" s="67">
        <v>348.1</v>
      </c>
      <c r="AZ195" s="67">
        <v>0.02</v>
      </c>
      <c r="BA195" s="39" t="s">
        <v>1029</v>
      </c>
      <c r="BB195" s="105" t="s">
        <v>1061</v>
      </c>
    </row>
    <row r="196" spans="1:54" ht="12.75">
      <c r="A196" s="42" t="s">
        <v>182</v>
      </c>
      <c r="B196" s="40" t="s">
        <v>617</v>
      </c>
      <c r="C196" s="39">
        <v>1.9</v>
      </c>
      <c r="D196" s="75" t="s">
        <v>492</v>
      </c>
      <c r="E196" s="39">
        <v>5.5</v>
      </c>
      <c r="F196" s="75" t="s">
        <v>79</v>
      </c>
      <c r="G196" s="39">
        <v>5.5</v>
      </c>
      <c r="H196" s="75" t="s">
        <v>79</v>
      </c>
      <c r="I196" s="39">
        <v>5.5</v>
      </c>
      <c r="J196" s="75" t="s">
        <v>79</v>
      </c>
      <c r="K196" s="39">
        <v>5.5</v>
      </c>
      <c r="L196" s="80" t="s">
        <v>79</v>
      </c>
      <c r="M196" s="39">
        <v>5.5</v>
      </c>
      <c r="N196" s="80" t="s">
        <v>79</v>
      </c>
      <c r="O196" s="67">
        <v>53</v>
      </c>
      <c r="P196" s="67" t="s">
        <v>492</v>
      </c>
      <c r="Q196" s="67">
        <v>230</v>
      </c>
      <c r="R196" s="67" t="s">
        <v>492</v>
      </c>
      <c r="S196" s="67">
        <v>190000</v>
      </c>
      <c r="T196" s="67" t="s">
        <v>80</v>
      </c>
      <c r="U196" s="42">
        <v>0.19</v>
      </c>
      <c r="V196" s="42">
        <v>110</v>
      </c>
      <c r="W196" s="42" t="s">
        <v>81</v>
      </c>
      <c r="X196" s="42">
        <v>0.55</v>
      </c>
      <c r="Y196" s="42">
        <v>330</v>
      </c>
      <c r="Z196" s="42" t="s">
        <v>81</v>
      </c>
      <c r="AA196" s="42">
        <v>0.55</v>
      </c>
      <c r="AB196" s="42">
        <v>330</v>
      </c>
      <c r="AC196" s="42" t="s">
        <v>81</v>
      </c>
      <c r="AD196" s="42">
        <v>0.55</v>
      </c>
      <c r="AE196" s="42">
        <v>330</v>
      </c>
      <c r="AF196" s="42" t="s">
        <v>81</v>
      </c>
      <c r="AG196" s="42">
        <v>0.55</v>
      </c>
      <c r="AH196" s="42">
        <v>330</v>
      </c>
      <c r="AI196" s="42" t="s">
        <v>81</v>
      </c>
      <c r="AJ196" s="42">
        <v>0.55</v>
      </c>
      <c r="AK196" s="42">
        <v>330</v>
      </c>
      <c r="AL196" s="42" t="s">
        <v>81</v>
      </c>
      <c r="AM196" s="42">
        <v>5</v>
      </c>
      <c r="AN196" s="67" t="s">
        <v>82</v>
      </c>
      <c r="AO196" s="67">
        <v>0.0005</v>
      </c>
      <c r="AP196" s="67">
        <v>0.34</v>
      </c>
      <c r="AQ196" s="67" t="s">
        <v>1059</v>
      </c>
      <c r="AR196" s="67">
        <v>9.7E-05</v>
      </c>
      <c r="AS196" s="67">
        <v>240000</v>
      </c>
      <c r="AT196" s="67" t="s">
        <v>1060</v>
      </c>
      <c r="AU196" s="67">
        <v>0.0055</v>
      </c>
      <c r="AV196" s="67" t="s">
        <v>1059</v>
      </c>
      <c r="AW196" s="67" t="s">
        <v>1059</v>
      </c>
      <c r="AX196" s="67" t="s">
        <v>1060</v>
      </c>
      <c r="AY196" s="67">
        <v>260</v>
      </c>
      <c r="AZ196" s="67">
        <v>0.02</v>
      </c>
      <c r="BA196" s="39" t="s">
        <v>1029</v>
      </c>
      <c r="BB196" s="105" t="s">
        <v>1061</v>
      </c>
    </row>
    <row r="197" spans="1:54" ht="12.75">
      <c r="A197" s="43" t="s">
        <v>183</v>
      </c>
      <c r="B197" s="44" t="s">
        <v>618</v>
      </c>
      <c r="C197" s="41">
        <v>400</v>
      </c>
      <c r="D197" s="76" t="s">
        <v>95</v>
      </c>
      <c r="E197" s="41">
        <v>400</v>
      </c>
      <c r="F197" s="76" t="s">
        <v>95</v>
      </c>
      <c r="G197" s="41">
        <v>40000</v>
      </c>
      <c r="H197" s="76" t="s">
        <v>95</v>
      </c>
      <c r="I197" s="41">
        <v>40000</v>
      </c>
      <c r="J197" s="76" t="s">
        <v>95</v>
      </c>
      <c r="K197" s="41">
        <v>200000</v>
      </c>
      <c r="L197" s="76" t="s">
        <v>79</v>
      </c>
      <c r="M197" s="41">
        <v>200000</v>
      </c>
      <c r="N197" s="80" t="s">
        <v>79</v>
      </c>
      <c r="O197" s="67">
        <v>10000</v>
      </c>
      <c r="P197" s="67" t="s">
        <v>80</v>
      </c>
      <c r="Q197" s="67">
        <v>10000</v>
      </c>
      <c r="R197" s="67" t="s">
        <v>80</v>
      </c>
      <c r="S197" s="67">
        <v>10000</v>
      </c>
      <c r="T197" s="67" t="s">
        <v>80</v>
      </c>
      <c r="U197" s="42">
        <v>40</v>
      </c>
      <c r="V197" s="42">
        <v>10000</v>
      </c>
      <c r="W197" s="42" t="s">
        <v>80</v>
      </c>
      <c r="X197" s="42">
        <v>40</v>
      </c>
      <c r="Y197" s="42">
        <v>10000</v>
      </c>
      <c r="Z197" s="42" t="s">
        <v>80</v>
      </c>
      <c r="AA197" s="42">
        <v>4000</v>
      </c>
      <c r="AB197" s="42">
        <v>10000</v>
      </c>
      <c r="AC197" s="42" t="s">
        <v>80</v>
      </c>
      <c r="AD197" s="42">
        <v>4000</v>
      </c>
      <c r="AE197" s="42">
        <v>10000</v>
      </c>
      <c r="AF197" s="42" t="s">
        <v>80</v>
      </c>
      <c r="AG197" s="42">
        <v>10000</v>
      </c>
      <c r="AH197" s="42">
        <v>10000</v>
      </c>
      <c r="AI197" s="42" t="s">
        <v>80</v>
      </c>
      <c r="AJ197" s="42">
        <v>10000</v>
      </c>
      <c r="AK197" s="42">
        <v>10000</v>
      </c>
      <c r="AL197" s="42" t="s">
        <v>80</v>
      </c>
      <c r="AM197" s="42">
        <v>5</v>
      </c>
      <c r="AN197" s="67" t="s">
        <v>82</v>
      </c>
      <c r="AO197" s="67">
        <v>0.6</v>
      </c>
      <c r="AP197" s="67">
        <v>0.0012</v>
      </c>
      <c r="AQ197" s="67" t="s">
        <v>1059</v>
      </c>
      <c r="AR197" s="67" t="s">
        <v>1059</v>
      </c>
      <c r="AS197" s="67">
        <v>47000000</v>
      </c>
      <c r="AT197" s="67" t="s">
        <v>1060</v>
      </c>
      <c r="AU197" s="67">
        <v>200</v>
      </c>
      <c r="AV197" s="67" t="s">
        <v>1059</v>
      </c>
      <c r="AW197" s="67" t="s">
        <v>1059</v>
      </c>
      <c r="AX197" s="67" t="s">
        <v>1061</v>
      </c>
      <c r="AY197" s="67">
        <v>214</v>
      </c>
      <c r="AZ197" s="67">
        <v>4.5</v>
      </c>
      <c r="BA197" s="39" t="s">
        <v>1029</v>
      </c>
      <c r="BB197" s="105" t="s">
        <v>1060</v>
      </c>
    </row>
    <row r="198" spans="1:54" ht="12.75">
      <c r="A198" s="42" t="s">
        <v>184</v>
      </c>
      <c r="B198" s="40" t="s">
        <v>619</v>
      </c>
      <c r="C198" s="39">
        <v>11</v>
      </c>
      <c r="D198" s="75" t="s">
        <v>492</v>
      </c>
      <c r="E198" s="41">
        <v>43</v>
      </c>
      <c r="F198" s="76" t="s">
        <v>492</v>
      </c>
      <c r="G198" s="41">
        <v>1100</v>
      </c>
      <c r="H198" s="76" t="s">
        <v>492</v>
      </c>
      <c r="I198" s="41">
        <v>4300</v>
      </c>
      <c r="J198" s="76" t="s">
        <v>492</v>
      </c>
      <c r="K198" s="41">
        <v>11000</v>
      </c>
      <c r="L198" s="76" t="s">
        <v>492</v>
      </c>
      <c r="M198" s="41">
        <v>40000</v>
      </c>
      <c r="N198" s="80" t="s">
        <v>79</v>
      </c>
      <c r="O198" s="67">
        <v>290</v>
      </c>
      <c r="P198" s="67" t="s">
        <v>492</v>
      </c>
      <c r="Q198" s="67">
        <v>1300</v>
      </c>
      <c r="R198" s="67" t="s">
        <v>492</v>
      </c>
      <c r="S198" s="67">
        <v>10000</v>
      </c>
      <c r="T198" s="67" t="s">
        <v>80</v>
      </c>
      <c r="U198" s="42">
        <v>1.1</v>
      </c>
      <c r="V198" s="42">
        <v>0.64</v>
      </c>
      <c r="W198" s="42" t="s">
        <v>81</v>
      </c>
      <c r="X198" s="42">
        <v>4.3</v>
      </c>
      <c r="Y198" s="42">
        <v>2.5</v>
      </c>
      <c r="Z198" s="42" t="s">
        <v>81</v>
      </c>
      <c r="AA198" s="42">
        <v>110</v>
      </c>
      <c r="AB198" s="42">
        <v>64</v>
      </c>
      <c r="AC198" s="42" t="s">
        <v>81</v>
      </c>
      <c r="AD198" s="42">
        <v>430</v>
      </c>
      <c r="AE198" s="42">
        <v>250</v>
      </c>
      <c r="AF198" s="42" t="s">
        <v>81</v>
      </c>
      <c r="AG198" s="42">
        <v>1100</v>
      </c>
      <c r="AH198" s="42">
        <v>640</v>
      </c>
      <c r="AI198" s="42" t="s">
        <v>81</v>
      </c>
      <c r="AJ198" s="42">
        <v>4000</v>
      </c>
      <c r="AK198" s="42">
        <v>2300</v>
      </c>
      <c r="AL198" s="42" t="s">
        <v>81</v>
      </c>
      <c r="AM198" s="42" t="s">
        <v>82</v>
      </c>
      <c r="AN198" s="67" t="s">
        <v>82</v>
      </c>
      <c r="AO198" s="67" t="s">
        <v>1059</v>
      </c>
      <c r="AP198" s="67">
        <v>0.061</v>
      </c>
      <c r="AQ198" s="67" t="s">
        <v>1059</v>
      </c>
      <c r="AR198" s="67" t="s">
        <v>1059</v>
      </c>
      <c r="AS198" s="67">
        <v>190</v>
      </c>
      <c r="AT198" s="67" t="s">
        <v>1060</v>
      </c>
      <c r="AU198" s="67">
        <v>40</v>
      </c>
      <c r="AV198" s="67" t="s">
        <v>1059</v>
      </c>
      <c r="AW198" s="67" t="s">
        <v>1059</v>
      </c>
      <c r="AX198" s="67" t="s">
        <v>1061</v>
      </c>
      <c r="AY198" s="67">
        <v>328</v>
      </c>
      <c r="AZ198" s="67">
        <v>1.39</v>
      </c>
      <c r="BA198" s="39" t="s">
        <v>1029</v>
      </c>
      <c r="BB198" s="105" t="s">
        <v>1060</v>
      </c>
    </row>
    <row r="199" spans="1:54" ht="12.75">
      <c r="A199" s="43" t="s">
        <v>185</v>
      </c>
      <c r="B199" s="44" t="s">
        <v>620</v>
      </c>
      <c r="C199" s="39">
        <v>0.17</v>
      </c>
      <c r="D199" s="75" t="s">
        <v>492</v>
      </c>
      <c r="E199" s="39">
        <v>0.68</v>
      </c>
      <c r="F199" s="75" t="s">
        <v>492</v>
      </c>
      <c r="G199" s="41">
        <v>17</v>
      </c>
      <c r="H199" s="76" t="s">
        <v>492</v>
      </c>
      <c r="I199" s="41">
        <v>68</v>
      </c>
      <c r="J199" s="76" t="s">
        <v>492</v>
      </c>
      <c r="K199" s="41">
        <v>170</v>
      </c>
      <c r="L199" s="76" t="s">
        <v>492</v>
      </c>
      <c r="M199" s="41">
        <v>680</v>
      </c>
      <c r="N199" s="80" t="s">
        <v>492</v>
      </c>
      <c r="O199" s="67">
        <v>4.7</v>
      </c>
      <c r="P199" s="67" t="s">
        <v>492</v>
      </c>
      <c r="Q199" s="67">
        <v>21</v>
      </c>
      <c r="R199" s="67" t="s">
        <v>492</v>
      </c>
      <c r="S199" s="67">
        <v>190000</v>
      </c>
      <c r="T199" s="67" t="s">
        <v>80</v>
      </c>
      <c r="U199" s="42">
        <v>0.017</v>
      </c>
      <c r="V199" s="42">
        <v>0.0034</v>
      </c>
      <c r="W199" s="42" t="s">
        <v>81</v>
      </c>
      <c r="X199" s="42">
        <v>0.068</v>
      </c>
      <c r="Y199" s="42">
        <v>0.013999999999999999</v>
      </c>
      <c r="Z199" s="42" t="s">
        <v>81</v>
      </c>
      <c r="AA199" s="42">
        <v>1.7</v>
      </c>
      <c r="AB199" s="42">
        <v>0.34</v>
      </c>
      <c r="AC199" s="42" t="s">
        <v>81</v>
      </c>
      <c r="AD199" s="42">
        <v>6.8</v>
      </c>
      <c r="AE199" s="42">
        <v>1.4</v>
      </c>
      <c r="AF199" s="42" t="s">
        <v>81</v>
      </c>
      <c r="AG199" s="42">
        <v>17</v>
      </c>
      <c r="AH199" s="42">
        <v>3.4</v>
      </c>
      <c r="AI199" s="42" t="s">
        <v>81</v>
      </c>
      <c r="AJ199" s="42">
        <v>68</v>
      </c>
      <c r="AK199" s="42">
        <v>14</v>
      </c>
      <c r="AL199" s="42" t="s">
        <v>81</v>
      </c>
      <c r="AM199" s="42" t="s">
        <v>82</v>
      </c>
      <c r="AN199" s="67" t="s">
        <v>82</v>
      </c>
      <c r="AO199" s="67" t="s">
        <v>1059</v>
      </c>
      <c r="AP199" s="67">
        <v>3.8</v>
      </c>
      <c r="AQ199" s="67" t="s">
        <v>1059</v>
      </c>
      <c r="AR199" s="67">
        <v>0.0011</v>
      </c>
      <c r="AS199" s="67">
        <v>36</v>
      </c>
      <c r="AT199" s="67" t="s">
        <v>1060</v>
      </c>
      <c r="AU199" s="67">
        <v>7470</v>
      </c>
      <c r="AV199" s="67" t="s">
        <v>1059</v>
      </c>
      <c r="AW199" s="67" t="s">
        <v>1059</v>
      </c>
      <c r="AX199" s="67" t="s">
        <v>1060</v>
      </c>
      <c r="AY199" s="67">
        <v>292</v>
      </c>
      <c r="AZ199" s="67">
        <v>0.69</v>
      </c>
      <c r="BA199" s="39" t="s">
        <v>1029</v>
      </c>
      <c r="BB199" s="105" t="s">
        <v>1060</v>
      </c>
    </row>
    <row r="200" spans="1:54" ht="12.75">
      <c r="A200" s="42" t="s">
        <v>186</v>
      </c>
      <c r="B200" s="40" t="s">
        <v>621</v>
      </c>
      <c r="C200" s="39">
        <v>1</v>
      </c>
      <c r="D200" s="75" t="s">
        <v>102</v>
      </c>
      <c r="E200" s="39">
        <v>1</v>
      </c>
      <c r="F200" s="75" t="s">
        <v>102</v>
      </c>
      <c r="G200" s="39">
        <v>100</v>
      </c>
      <c r="H200" s="75" t="s">
        <v>102</v>
      </c>
      <c r="I200" s="39">
        <v>100</v>
      </c>
      <c r="J200" s="75" t="s">
        <v>102</v>
      </c>
      <c r="K200" s="39">
        <v>1</v>
      </c>
      <c r="L200" s="80" t="s">
        <v>102</v>
      </c>
      <c r="M200" s="39">
        <v>1</v>
      </c>
      <c r="N200" s="80" t="s">
        <v>102</v>
      </c>
      <c r="O200" s="67">
        <v>150</v>
      </c>
      <c r="P200" s="67" t="s">
        <v>492</v>
      </c>
      <c r="Q200" s="67">
        <v>2000</v>
      </c>
      <c r="R200" s="67" t="s">
        <v>492</v>
      </c>
      <c r="S200" s="67">
        <v>10000</v>
      </c>
      <c r="T200" s="67" t="s">
        <v>80</v>
      </c>
      <c r="U200" s="42">
        <v>0.1</v>
      </c>
      <c r="V200" s="42">
        <v>0.14</v>
      </c>
      <c r="W200" s="42" t="s">
        <v>81</v>
      </c>
      <c r="X200" s="42">
        <v>0.1</v>
      </c>
      <c r="Y200" s="42">
        <v>0.14</v>
      </c>
      <c r="Z200" s="42" t="s">
        <v>81</v>
      </c>
      <c r="AA200" s="42">
        <v>10</v>
      </c>
      <c r="AB200" s="42">
        <v>14</v>
      </c>
      <c r="AC200" s="42" t="s">
        <v>81</v>
      </c>
      <c r="AD200" s="42">
        <v>10</v>
      </c>
      <c r="AE200" s="42">
        <v>14</v>
      </c>
      <c r="AF200" s="42" t="s">
        <v>81</v>
      </c>
      <c r="AG200" s="42">
        <v>0.1</v>
      </c>
      <c r="AH200" s="42">
        <v>0.14</v>
      </c>
      <c r="AI200" s="42" t="s">
        <v>81</v>
      </c>
      <c r="AJ200" s="42">
        <v>0.1</v>
      </c>
      <c r="AK200" s="42">
        <v>0.14</v>
      </c>
      <c r="AL200" s="42" t="s">
        <v>81</v>
      </c>
      <c r="AM200" s="42">
        <v>30</v>
      </c>
      <c r="AN200" s="67" t="s">
        <v>82</v>
      </c>
      <c r="AO200" s="67">
        <v>0.0007</v>
      </c>
      <c r="AP200" s="67" t="s">
        <v>1059</v>
      </c>
      <c r="AQ200" s="67" t="s">
        <v>1059</v>
      </c>
      <c r="AR200" s="67" t="s">
        <v>1059</v>
      </c>
      <c r="AS200" s="67">
        <v>500</v>
      </c>
      <c r="AT200" s="67" t="s">
        <v>1060</v>
      </c>
      <c r="AU200" s="67">
        <v>50</v>
      </c>
      <c r="AV200" s="67" t="s">
        <v>1059</v>
      </c>
      <c r="AW200" s="67" t="s">
        <v>1059</v>
      </c>
      <c r="AX200" s="67" t="s">
        <v>1061</v>
      </c>
      <c r="AY200" s="67">
        <v>306</v>
      </c>
      <c r="AZ200" s="67" t="s">
        <v>1059</v>
      </c>
      <c r="BA200" s="39" t="s">
        <v>1029</v>
      </c>
      <c r="BB200" s="105" t="s">
        <v>1061</v>
      </c>
    </row>
    <row r="201" spans="1:54" ht="12.75">
      <c r="A201" s="42" t="s">
        <v>187</v>
      </c>
      <c r="B201" s="40" t="s">
        <v>622</v>
      </c>
      <c r="C201" s="39">
        <v>0.028999999999999998</v>
      </c>
      <c r="D201" s="75" t="s">
        <v>492</v>
      </c>
      <c r="E201" s="39">
        <v>0.36</v>
      </c>
      <c r="F201" s="75" t="s">
        <v>492</v>
      </c>
      <c r="G201" s="39">
        <v>0.6</v>
      </c>
      <c r="H201" s="75" t="s">
        <v>79</v>
      </c>
      <c r="I201" s="39">
        <v>0.6</v>
      </c>
      <c r="J201" s="75" t="s">
        <v>79</v>
      </c>
      <c r="K201" s="39">
        <v>0.6</v>
      </c>
      <c r="L201" s="80" t="s">
        <v>79</v>
      </c>
      <c r="M201" s="39">
        <v>0.6</v>
      </c>
      <c r="N201" s="80" t="s">
        <v>79</v>
      </c>
      <c r="O201" s="67">
        <v>0.57</v>
      </c>
      <c r="P201" s="67" t="s">
        <v>492</v>
      </c>
      <c r="Q201" s="67">
        <v>11</v>
      </c>
      <c r="R201" s="67" t="s">
        <v>492</v>
      </c>
      <c r="S201" s="67">
        <v>190000</v>
      </c>
      <c r="T201" s="67" t="s">
        <v>80</v>
      </c>
      <c r="U201" s="42">
        <v>0.0029</v>
      </c>
      <c r="V201" s="42">
        <v>13</v>
      </c>
      <c r="W201" s="42" t="s">
        <v>81</v>
      </c>
      <c r="X201" s="42">
        <v>0.036000000000000004</v>
      </c>
      <c r="Y201" s="42">
        <v>160</v>
      </c>
      <c r="Z201" s="42" t="s">
        <v>81</v>
      </c>
      <c r="AA201" s="42">
        <v>0.06</v>
      </c>
      <c r="AB201" s="42">
        <v>270</v>
      </c>
      <c r="AC201" s="42" t="s">
        <v>81</v>
      </c>
      <c r="AD201" s="42">
        <v>0.06</v>
      </c>
      <c r="AE201" s="42">
        <v>270</v>
      </c>
      <c r="AF201" s="42" t="s">
        <v>81</v>
      </c>
      <c r="AG201" s="42">
        <v>0.06</v>
      </c>
      <c r="AH201" s="42">
        <v>270</v>
      </c>
      <c r="AI201" s="42" t="s">
        <v>81</v>
      </c>
      <c r="AJ201" s="42">
        <v>0.06</v>
      </c>
      <c r="AK201" s="42">
        <v>270</v>
      </c>
      <c r="AL201" s="42" t="s">
        <v>81</v>
      </c>
      <c r="AM201" s="42">
        <v>5</v>
      </c>
      <c r="AN201" s="67" t="s">
        <v>82</v>
      </c>
      <c r="AO201" s="67" t="s">
        <v>1059</v>
      </c>
      <c r="AP201" s="67">
        <v>7.3</v>
      </c>
      <c r="AQ201" s="67" t="s">
        <v>1059</v>
      </c>
      <c r="AR201" s="67">
        <v>0.0012</v>
      </c>
      <c r="AS201" s="67">
        <v>1800000</v>
      </c>
      <c r="AT201" s="67" t="s">
        <v>1060</v>
      </c>
      <c r="AU201" s="67">
        <v>0.0006</v>
      </c>
      <c r="AV201" s="67" t="s">
        <v>1059</v>
      </c>
      <c r="AW201" s="67" t="s">
        <v>1059</v>
      </c>
      <c r="AX201" s="67" t="s">
        <v>1060</v>
      </c>
      <c r="AY201" s="67">
        <v>524</v>
      </c>
      <c r="AZ201" s="67">
        <v>0.13</v>
      </c>
      <c r="BA201" s="39" t="s">
        <v>1029</v>
      </c>
      <c r="BB201" s="105" t="s">
        <v>1061</v>
      </c>
    </row>
    <row r="202" spans="1:54" ht="12.75">
      <c r="A202" s="42" t="s">
        <v>429</v>
      </c>
      <c r="B202" s="40" t="s">
        <v>623</v>
      </c>
      <c r="C202" s="39">
        <v>37</v>
      </c>
      <c r="D202" s="75" t="s">
        <v>492</v>
      </c>
      <c r="E202" s="39">
        <v>100</v>
      </c>
      <c r="F202" s="75" t="s">
        <v>492</v>
      </c>
      <c r="G202" s="39">
        <v>3700</v>
      </c>
      <c r="H202" s="75" t="s">
        <v>492</v>
      </c>
      <c r="I202" s="39">
        <v>4500</v>
      </c>
      <c r="J202" s="75" t="s">
        <v>79</v>
      </c>
      <c r="K202" s="39">
        <v>4500</v>
      </c>
      <c r="L202" s="80" t="s">
        <v>79</v>
      </c>
      <c r="M202" s="39">
        <v>4500</v>
      </c>
      <c r="N202" s="80" t="s">
        <v>79</v>
      </c>
      <c r="O202" s="67">
        <v>220</v>
      </c>
      <c r="P202" s="67" t="s">
        <v>492</v>
      </c>
      <c r="Q202" s="67">
        <v>2800</v>
      </c>
      <c r="R202" s="67" t="s">
        <v>492</v>
      </c>
      <c r="S202" s="67">
        <v>190000</v>
      </c>
      <c r="T202" s="67" t="s">
        <v>80</v>
      </c>
      <c r="U202" s="42">
        <v>3.7</v>
      </c>
      <c r="V202" s="42">
        <v>95</v>
      </c>
      <c r="W202" s="42" t="s">
        <v>81</v>
      </c>
      <c r="X202" s="42">
        <v>10</v>
      </c>
      <c r="Y202" s="42">
        <v>260</v>
      </c>
      <c r="Z202" s="42" t="s">
        <v>81</v>
      </c>
      <c r="AA202" s="42">
        <v>370</v>
      </c>
      <c r="AB202" s="42">
        <v>9500</v>
      </c>
      <c r="AC202" s="42" t="s">
        <v>81</v>
      </c>
      <c r="AD202" s="42">
        <v>450</v>
      </c>
      <c r="AE202" s="42">
        <v>12000</v>
      </c>
      <c r="AF202" s="42" t="s">
        <v>81</v>
      </c>
      <c r="AG202" s="42">
        <v>450</v>
      </c>
      <c r="AH202" s="42">
        <v>12000</v>
      </c>
      <c r="AI202" s="42" t="s">
        <v>81</v>
      </c>
      <c r="AJ202" s="42">
        <v>450</v>
      </c>
      <c r="AK202" s="42">
        <v>12000</v>
      </c>
      <c r="AL202" s="42" t="s">
        <v>81</v>
      </c>
      <c r="AM202" s="42">
        <v>15</v>
      </c>
      <c r="AN202" s="67" t="s">
        <v>82</v>
      </c>
      <c r="AO202" s="67">
        <v>0.001</v>
      </c>
      <c r="AP202" s="67" t="s">
        <v>1059</v>
      </c>
      <c r="AQ202" s="67" t="s">
        <v>1059</v>
      </c>
      <c r="AR202" s="67" t="s">
        <v>1059</v>
      </c>
      <c r="AS202" s="67">
        <v>10233</v>
      </c>
      <c r="AT202" s="67" t="s">
        <v>1060</v>
      </c>
      <c r="AU202" s="67">
        <v>4.48</v>
      </c>
      <c r="AV202" s="67" t="s">
        <v>1059</v>
      </c>
      <c r="AW202" s="67" t="s">
        <v>1059</v>
      </c>
      <c r="AX202" s="67" t="s">
        <v>1060</v>
      </c>
      <c r="AY202" s="67">
        <v>287</v>
      </c>
      <c r="AZ202" s="67">
        <v>7.23</v>
      </c>
      <c r="BA202" s="39" t="s">
        <v>1029</v>
      </c>
      <c r="BB202" s="105" t="s">
        <v>1061</v>
      </c>
    </row>
    <row r="203" spans="1:54" ht="12.75">
      <c r="A203" s="42" t="s">
        <v>188</v>
      </c>
      <c r="B203" s="40" t="s">
        <v>624</v>
      </c>
      <c r="C203" s="39">
        <v>0.2</v>
      </c>
      <c r="D203" s="75" t="s">
        <v>95</v>
      </c>
      <c r="E203" s="39">
        <v>0.2</v>
      </c>
      <c r="F203" s="75" t="s">
        <v>95</v>
      </c>
      <c r="G203" s="41">
        <v>20</v>
      </c>
      <c r="H203" s="76" t="s">
        <v>95</v>
      </c>
      <c r="I203" s="41">
        <v>20</v>
      </c>
      <c r="J203" s="76" t="s">
        <v>95</v>
      </c>
      <c r="K203" s="41">
        <v>20</v>
      </c>
      <c r="L203" s="76" t="s">
        <v>95</v>
      </c>
      <c r="M203" s="41">
        <v>20</v>
      </c>
      <c r="N203" s="80" t="s">
        <v>95</v>
      </c>
      <c r="O203" s="67">
        <v>0.028999999999999998</v>
      </c>
      <c r="P203" s="67" t="s">
        <v>389</v>
      </c>
      <c r="Q203" s="67">
        <v>0.37</v>
      </c>
      <c r="R203" s="67" t="s">
        <v>389</v>
      </c>
      <c r="S203" s="67">
        <v>0.43</v>
      </c>
      <c r="T203" s="67" t="s">
        <v>389</v>
      </c>
      <c r="U203" s="42">
        <v>0.02</v>
      </c>
      <c r="V203" s="42">
        <v>0.0092</v>
      </c>
      <c r="W203" s="42" t="s">
        <v>81</v>
      </c>
      <c r="X203" s="42">
        <v>0.02</v>
      </c>
      <c r="Y203" s="42">
        <v>0.0092</v>
      </c>
      <c r="Z203" s="42" t="s">
        <v>81</v>
      </c>
      <c r="AA203" s="42">
        <v>2</v>
      </c>
      <c r="AB203" s="42">
        <v>0.92</v>
      </c>
      <c r="AC203" s="42" t="s">
        <v>81</v>
      </c>
      <c r="AD203" s="42">
        <v>2</v>
      </c>
      <c r="AE203" s="42">
        <v>0.92</v>
      </c>
      <c r="AF203" s="42" t="s">
        <v>81</v>
      </c>
      <c r="AG203" s="42">
        <v>2</v>
      </c>
      <c r="AH203" s="42">
        <v>0.92</v>
      </c>
      <c r="AI203" s="42" t="s">
        <v>81</v>
      </c>
      <c r="AJ203" s="42">
        <v>2</v>
      </c>
      <c r="AK203" s="42">
        <v>0.92</v>
      </c>
      <c r="AL203" s="42" t="s">
        <v>81</v>
      </c>
      <c r="AM203" s="42" t="s">
        <v>82</v>
      </c>
      <c r="AN203" s="67" t="s">
        <v>82</v>
      </c>
      <c r="AO203" s="67">
        <v>0.0002</v>
      </c>
      <c r="AP203" s="67">
        <v>0.8</v>
      </c>
      <c r="AQ203" s="67" t="s">
        <v>1087</v>
      </c>
      <c r="AR203" s="67">
        <v>0.006</v>
      </c>
      <c r="AS203" s="67">
        <v>140</v>
      </c>
      <c r="AT203" s="67" t="s">
        <v>1061</v>
      </c>
      <c r="AU203" s="67">
        <v>1000</v>
      </c>
      <c r="AV203" s="67">
        <v>13000</v>
      </c>
      <c r="AW203" s="67">
        <v>15000</v>
      </c>
      <c r="AX203" s="67" t="s">
        <v>1061</v>
      </c>
      <c r="AY203" s="67">
        <v>196</v>
      </c>
      <c r="AZ203" s="67">
        <v>0.69</v>
      </c>
      <c r="BA203" s="39" t="s">
        <v>1029</v>
      </c>
      <c r="BB203" s="105" t="s">
        <v>1060</v>
      </c>
    </row>
    <row r="204" spans="1:54" ht="12.75">
      <c r="A204" s="43" t="s">
        <v>189</v>
      </c>
      <c r="B204" s="44" t="s">
        <v>625</v>
      </c>
      <c r="C204" s="41">
        <v>370</v>
      </c>
      <c r="D204" s="76" t="s">
        <v>492</v>
      </c>
      <c r="E204" s="41">
        <v>1000</v>
      </c>
      <c r="F204" s="76" t="s">
        <v>492</v>
      </c>
      <c r="G204" s="41">
        <v>20000</v>
      </c>
      <c r="H204" s="76" t="s">
        <v>79</v>
      </c>
      <c r="I204" s="41">
        <v>20000</v>
      </c>
      <c r="J204" s="76" t="s">
        <v>79</v>
      </c>
      <c r="K204" s="41">
        <v>370</v>
      </c>
      <c r="L204" s="76" t="s">
        <v>492</v>
      </c>
      <c r="M204" s="41">
        <v>1000</v>
      </c>
      <c r="N204" s="80" t="s">
        <v>492</v>
      </c>
      <c r="O204" s="67">
        <v>2200</v>
      </c>
      <c r="P204" s="67" t="s">
        <v>492</v>
      </c>
      <c r="Q204" s="67">
        <v>28000</v>
      </c>
      <c r="R204" s="67" t="s">
        <v>492</v>
      </c>
      <c r="S204" s="67">
        <v>190000</v>
      </c>
      <c r="T204" s="67" t="s">
        <v>80</v>
      </c>
      <c r="U204" s="42">
        <v>37</v>
      </c>
      <c r="V204" s="42">
        <v>150</v>
      </c>
      <c r="W204" s="42" t="s">
        <v>81</v>
      </c>
      <c r="X204" s="42">
        <v>100</v>
      </c>
      <c r="Y204" s="42">
        <v>410</v>
      </c>
      <c r="Z204" s="42" t="s">
        <v>81</v>
      </c>
      <c r="AA204" s="42">
        <v>2000</v>
      </c>
      <c r="AB204" s="42">
        <v>8200</v>
      </c>
      <c r="AC204" s="42" t="s">
        <v>81</v>
      </c>
      <c r="AD204" s="42">
        <v>2000</v>
      </c>
      <c r="AE204" s="42">
        <v>8200</v>
      </c>
      <c r="AF204" s="42" t="s">
        <v>81</v>
      </c>
      <c r="AG204" s="42">
        <v>37</v>
      </c>
      <c r="AH204" s="42">
        <v>150</v>
      </c>
      <c r="AI204" s="42" t="s">
        <v>81</v>
      </c>
      <c r="AJ204" s="42">
        <v>100</v>
      </c>
      <c r="AK204" s="42">
        <v>410</v>
      </c>
      <c r="AL204" s="42" t="s">
        <v>81</v>
      </c>
      <c r="AM204" s="42">
        <v>20</v>
      </c>
      <c r="AN204" s="67" t="s">
        <v>82</v>
      </c>
      <c r="AO204" s="67">
        <v>0.01</v>
      </c>
      <c r="AP204" s="67" t="s">
        <v>1059</v>
      </c>
      <c r="AQ204" s="67" t="s">
        <v>1059</v>
      </c>
      <c r="AR204" s="67" t="s">
        <v>1059</v>
      </c>
      <c r="AS204" s="67">
        <v>1600</v>
      </c>
      <c r="AT204" s="67" t="s">
        <v>1060</v>
      </c>
      <c r="AU204" s="67">
        <v>20</v>
      </c>
      <c r="AV204" s="67" t="s">
        <v>1059</v>
      </c>
      <c r="AW204" s="67" t="s">
        <v>1059</v>
      </c>
      <c r="AX204" s="67" t="s">
        <v>1060</v>
      </c>
      <c r="AY204" s="67">
        <v>220</v>
      </c>
      <c r="AZ204" s="67" t="s">
        <v>1059</v>
      </c>
      <c r="BA204" s="39" t="s">
        <v>1029</v>
      </c>
      <c r="BB204" s="105" t="s">
        <v>1060</v>
      </c>
    </row>
    <row r="205" spans="1:54" ht="12.75">
      <c r="A205" s="42" t="s">
        <v>190</v>
      </c>
      <c r="B205" s="40" t="s">
        <v>626</v>
      </c>
      <c r="C205" s="39">
        <v>0.05</v>
      </c>
      <c r="D205" s="75" t="s">
        <v>95</v>
      </c>
      <c r="E205" s="39">
        <v>0.05</v>
      </c>
      <c r="F205" s="75" t="s">
        <v>95</v>
      </c>
      <c r="G205" s="41">
        <v>5</v>
      </c>
      <c r="H205" s="76" t="s">
        <v>95</v>
      </c>
      <c r="I205" s="41">
        <v>5</v>
      </c>
      <c r="J205" s="76" t="s">
        <v>95</v>
      </c>
      <c r="K205" s="41">
        <v>5</v>
      </c>
      <c r="L205" s="76" t="s">
        <v>95</v>
      </c>
      <c r="M205" s="41">
        <v>5</v>
      </c>
      <c r="N205" s="80" t="s">
        <v>95</v>
      </c>
      <c r="O205" s="67">
        <v>0.74</v>
      </c>
      <c r="P205" s="67" t="s">
        <v>389</v>
      </c>
      <c r="Q205" s="67">
        <v>3.7</v>
      </c>
      <c r="R205" s="67" t="s">
        <v>389</v>
      </c>
      <c r="S205" s="67">
        <v>4.3</v>
      </c>
      <c r="T205" s="67" t="s">
        <v>389</v>
      </c>
      <c r="U205" s="42">
        <v>0.005</v>
      </c>
      <c r="V205" s="42">
        <v>0.0012</v>
      </c>
      <c r="W205" s="42" t="s">
        <v>81</v>
      </c>
      <c r="X205" s="42">
        <v>0.005</v>
      </c>
      <c r="Y205" s="42">
        <v>0.0012</v>
      </c>
      <c r="Z205" s="42" t="s">
        <v>81</v>
      </c>
      <c r="AA205" s="42">
        <v>0.5</v>
      </c>
      <c r="AB205" s="42">
        <v>0.12</v>
      </c>
      <c r="AC205" s="42" t="s">
        <v>81</v>
      </c>
      <c r="AD205" s="42">
        <v>0.5</v>
      </c>
      <c r="AE205" s="42">
        <v>0.12</v>
      </c>
      <c r="AF205" s="42" t="s">
        <v>81</v>
      </c>
      <c r="AG205" s="42">
        <v>0.5</v>
      </c>
      <c r="AH205" s="42">
        <v>0.12</v>
      </c>
      <c r="AI205" s="42" t="s">
        <v>81</v>
      </c>
      <c r="AJ205" s="42">
        <v>0.5</v>
      </c>
      <c r="AK205" s="42">
        <v>0.12</v>
      </c>
      <c r="AL205" s="42" t="s">
        <v>81</v>
      </c>
      <c r="AM205" s="42" t="s">
        <v>82</v>
      </c>
      <c r="AN205" s="67" t="s">
        <v>82</v>
      </c>
      <c r="AO205" s="67">
        <v>0.009</v>
      </c>
      <c r="AP205" s="67">
        <v>2</v>
      </c>
      <c r="AQ205" s="67" t="s">
        <v>1062</v>
      </c>
      <c r="AR205" s="67">
        <v>0.0006</v>
      </c>
      <c r="AS205" s="67">
        <v>54</v>
      </c>
      <c r="AT205" s="67" t="s">
        <v>1061</v>
      </c>
      <c r="AU205" s="67">
        <v>4150</v>
      </c>
      <c r="AV205" s="67">
        <v>13100</v>
      </c>
      <c r="AW205" s="67">
        <v>15100</v>
      </c>
      <c r="AX205" s="67" t="s">
        <v>1061</v>
      </c>
      <c r="AY205" s="67">
        <v>131.36</v>
      </c>
      <c r="AZ205" s="67">
        <v>2.11</v>
      </c>
      <c r="BA205" s="39" t="s">
        <v>1029</v>
      </c>
      <c r="BB205" s="105" t="s">
        <v>1060</v>
      </c>
    </row>
    <row r="206" spans="1:54" ht="12.75">
      <c r="A206" s="42" t="s">
        <v>191</v>
      </c>
      <c r="B206" s="40" t="s">
        <v>627</v>
      </c>
      <c r="C206" s="41">
        <v>370</v>
      </c>
      <c r="D206" s="76" t="s">
        <v>492</v>
      </c>
      <c r="E206" s="41">
        <v>1000</v>
      </c>
      <c r="F206" s="76" t="s">
        <v>492</v>
      </c>
      <c r="G206" s="41">
        <v>37000</v>
      </c>
      <c r="H206" s="76" t="s">
        <v>492</v>
      </c>
      <c r="I206" s="41">
        <v>100000</v>
      </c>
      <c r="J206" s="76" t="s">
        <v>492</v>
      </c>
      <c r="K206" s="41">
        <v>37000</v>
      </c>
      <c r="L206" s="76" t="s">
        <v>492</v>
      </c>
      <c r="M206" s="41">
        <v>100000</v>
      </c>
      <c r="N206" s="80" t="s">
        <v>492</v>
      </c>
      <c r="O206" s="67">
        <v>2200</v>
      </c>
      <c r="P206" s="67" t="s">
        <v>492</v>
      </c>
      <c r="Q206" s="67">
        <v>10000</v>
      </c>
      <c r="R206" s="67" t="s">
        <v>80</v>
      </c>
      <c r="S206" s="67">
        <v>10000</v>
      </c>
      <c r="T206" s="67" t="s">
        <v>80</v>
      </c>
      <c r="U206" s="42">
        <v>37</v>
      </c>
      <c r="V206" s="42">
        <v>14</v>
      </c>
      <c r="W206" s="42" t="s">
        <v>81</v>
      </c>
      <c r="X206" s="42">
        <v>100</v>
      </c>
      <c r="Y206" s="42">
        <v>39</v>
      </c>
      <c r="Z206" s="42" t="s">
        <v>81</v>
      </c>
      <c r="AA206" s="42">
        <v>3700</v>
      </c>
      <c r="AB206" s="42">
        <v>1400</v>
      </c>
      <c r="AC206" s="42" t="s">
        <v>81</v>
      </c>
      <c r="AD206" s="42">
        <v>10000</v>
      </c>
      <c r="AE206" s="42">
        <v>3900</v>
      </c>
      <c r="AF206" s="42" t="s">
        <v>81</v>
      </c>
      <c r="AG206" s="42">
        <v>3700</v>
      </c>
      <c r="AH206" s="42">
        <v>1400</v>
      </c>
      <c r="AI206" s="42" t="s">
        <v>81</v>
      </c>
      <c r="AJ206" s="42">
        <v>10000</v>
      </c>
      <c r="AK206" s="42">
        <v>3900</v>
      </c>
      <c r="AL206" s="42" t="s">
        <v>81</v>
      </c>
      <c r="AM206" s="42" t="s">
        <v>82</v>
      </c>
      <c r="AN206" s="67" t="s">
        <v>82</v>
      </c>
      <c r="AO206" s="67">
        <v>0.01</v>
      </c>
      <c r="AP206" s="67" t="s">
        <v>1059</v>
      </c>
      <c r="AQ206" s="67" t="s">
        <v>1059</v>
      </c>
      <c r="AR206" s="67" t="s">
        <v>1059</v>
      </c>
      <c r="AS206" s="67">
        <v>110</v>
      </c>
      <c r="AT206" s="67" t="s">
        <v>1061</v>
      </c>
      <c r="AU206" s="67">
        <v>11400</v>
      </c>
      <c r="AV206" s="67">
        <v>13100</v>
      </c>
      <c r="AW206" s="67">
        <v>15100</v>
      </c>
      <c r="AX206" s="67" t="s">
        <v>1061</v>
      </c>
      <c r="AY206" s="67">
        <v>96.25</v>
      </c>
      <c r="AZ206" s="67">
        <v>4.5</v>
      </c>
      <c r="BA206" s="39" t="s">
        <v>1029</v>
      </c>
      <c r="BB206" s="105" t="s">
        <v>1060</v>
      </c>
    </row>
    <row r="207" spans="1:54" ht="12.75">
      <c r="A207" s="42" t="s">
        <v>192</v>
      </c>
      <c r="B207" s="40" t="s">
        <v>628</v>
      </c>
      <c r="C207" s="41">
        <v>3700</v>
      </c>
      <c r="D207" s="76" t="s">
        <v>492</v>
      </c>
      <c r="E207" s="41">
        <v>10000</v>
      </c>
      <c r="F207" s="76" t="s">
        <v>492</v>
      </c>
      <c r="G207" s="41">
        <v>370000</v>
      </c>
      <c r="H207" s="76" t="s">
        <v>492</v>
      </c>
      <c r="I207" s="41">
        <v>400000</v>
      </c>
      <c r="J207" s="76" t="s">
        <v>79</v>
      </c>
      <c r="K207" s="41">
        <v>400000</v>
      </c>
      <c r="L207" s="76" t="s">
        <v>79</v>
      </c>
      <c r="M207" s="41">
        <v>400000</v>
      </c>
      <c r="N207" s="80" t="s">
        <v>79</v>
      </c>
      <c r="O207" s="67">
        <v>10000</v>
      </c>
      <c r="P207" s="67" t="s">
        <v>80</v>
      </c>
      <c r="Q207" s="67">
        <v>10000</v>
      </c>
      <c r="R207" s="67" t="s">
        <v>80</v>
      </c>
      <c r="S207" s="67">
        <v>10000</v>
      </c>
      <c r="T207" s="67" t="s">
        <v>80</v>
      </c>
      <c r="U207" s="42">
        <v>370</v>
      </c>
      <c r="V207" s="42">
        <v>1500</v>
      </c>
      <c r="W207" s="42" t="s">
        <v>81</v>
      </c>
      <c r="X207" s="42">
        <v>1000</v>
      </c>
      <c r="Y207" s="42">
        <v>4100</v>
      </c>
      <c r="Z207" s="42" t="s">
        <v>81</v>
      </c>
      <c r="AA207" s="42">
        <v>10000</v>
      </c>
      <c r="AB207" s="42">
        <v>10000</v>
      </c>
      <c r="AC207" s="42" t="s">
        <v>80</v>
      </c>
      <c r="AD207" s="42">
        <v>10000</v>
      </c>
      <c r="AE207" s="42">
        <v>10000</v>
      </c>
      <c r="AF207" s="42" t="s">
        <v>80</v>
      </c>
      <c r="AG207" s="42">
        <v>10000</v>
      </c>
      <c r="AH207" s="42">
        <v>10000</v>
      </c>
      <c r="AI207" s="42" t="s">
        <v>80</v>
      </c>
      <c r="AJ207" s="42">
        <v>10000</v>
      </c>
      <c r="AK207" s="42">
        <v>10000</v>
      </c>
      <c r="AL207" s="42" t="s">
        <v>80</v>
      </c>
      <c r="AM207" s="42">
        <v>20</v>
      </c>
      <c r="AN207" s="67" t="s">
        <v>82</v>
      </c>
      <c r="AO207" s="67">
        <v>0.1</v>
      </c>
      <c r="AP207" s="67" t="s">
        <v>1059</v>
      </c>
      <c r="AQ207" s="67" t="s">
        <v>1059</v>
      </c>
      <c r="AR207" s="67" t="s">
        <v>1059</v>
      </c>
      <c r="AS207" s="67">
        <v>1600</v>
      </c>
      <c r="AT207" s="67" t="s">
        <v>1060</v>
      </c>
      <c r="AU207" s="67">
        <v>400</v>
      </c>
      <c r="AV207" s="67" t="s">
        <v>1059</v>
      </c>
      <c r="AW207" s="67" t="s">
        <v>1059</v>
      </c>
      <c r="AX207" s="67" t="s">
        <v>1061</v>
      </c>
      <c r="AY207" s="67">
        <v>340</v>
      </c>
      <c r="AZ207" s="67">
        <v>11</v>
      </c>
      <c r="BA207" s="39" t="s">
        <v>1029</v>
      </c>
      <c r="BB207" s="105" t="s">
        <v>1061</v>
      </c>
    </row>
    <row r="208" spans="1:54" ht="12.75">
      <c r="A208" s="53" t="s">
        <v>629</v>
      </c>
      <c r="B208" s="40" t="s">
        <v>630</v>
      </c>
      <c r="C208" s="41">
        <v>4000</v>
      </c>
      <c r="D208" s="76" t="s">
        <v>102</v>
      </c>
      <c r="E208" s="41">
        <v>4000</v>
      </c>
      <c r="F208" s="76" t="s">
        <v>102</v>
      </c>
      <c r="G208" s="41">
        <v>400000</v>
      </c>
      <c r="H208" s="76" t="s">
        <v>102</v>
      </c>
      <c r="I208" s="41">
        <v>400000</v>
      </c>
      <c r="J208" s="76" t="s">
        <v>102</v>
      </c>
      <c r="K208" s="41">
        <v>4000</v>
      </c>
      <c r="L208" s="76" t="s">
        <v>102</v>
      </c>
      <c r="M208" s="41">
        <v>4000</v>
      </c>
      <c r="N208" s="80" t="s">
        <v>102</v>
      </c>
      <c r="O208" s="67">
        <v>6600</v>
      </c>
      <c r="P208" s="67" t="s">
        <v>492</v>
      </c>
      <c r="Q208" s="67">
        <v>84000</v>
      </c>
      <c r="R208" s="67" t="s">
        <v>492</v>
      </c>
      <c r="S208" s="67">
        <v>190000</v>
      </c>
      <c r="T208" s="67" t="s">
        <v>80</v>
      </c>
      <c r="U208" s="42">
        <v>400</v>
      </c>
      <c r="V208" s="42">
        <v>45</v>
      </c>
      <c r="W208" s="42" t="s">
        <v>81</v>
      </c>
      <c r="X208" s="42">
        <v>400</v>
      </c>
      <c r="Y208" s="42">
        <v>45</v>
      </c>
      <c r="Z208" s="42" t="s">
        <v>81</v>
      </c>
      <c r="AA208" s="42">
        <v>40000</v>
      </c>
      <c r="AB208" s="42">
        <v>4500</v>
      </c>
      <c r="AC208" s="42" t="s">
        <v>81</v>
      </c>
      <c r="AD208" s="42">
        <v>40000</v>
      </c>
      <c r="AE208" s="42">
        <v>4500</v>
      </c>
      <c r="AF208" s="42" t="s">
        <v>81</v>
      </c>
      <c r="AG208" s="42">
        <v>400</v>
      </c>
      <c r="AH208" s="42">
        <v>45</v>
      </c>
      <c r="AI208" s="42" t="s">
        <v>81</v>
      </c>
      <c r="AJ208" s="42">
        <v>400</v>
      </c>
      <c r="AK208" s="42">
        <v>45</v>
      </c>
      <c r="AL208" s="42" t="s">
        <v>81</v>
      </c>
      <c r="AM208" s="42" t="s">
        <v>82</v>
      </c>
      <c r="AN208" s="67" t="s">
        <v>82</v>
      </c>
      <c r="AO208" s="67">
        <v>0.03</v>
      </c>
      <c r="AP208" s="67" t="s">
        <v>1059</v>
      </c>
      <c r="AQ208" s="67" t="s">
        <v>1059</v>
      </c>
      <c r="AR208" s="67" t="s">
        <v>1059</v>
      </c>
      <c r="AS208" s="67">
        <v>0.27</v>
      </c>
      <c r="AT208" s="67" t="s">
        <v>1060</v>
      </c>
      <c r="AU208" s="67">
        <v>5600</v>
      </c>
      <c r="AV208" s="67" t="s">
        <v>1059</v>
      </c>
      <c r="AW208" s="67" t="s">
        <v>1059</v>
      </c>
      <c r="AX208" s="67" t="s">
        <v>1060</v>
      </c>
      <c r="AY208" s="67">
        <v>329</v>
      </c>
      <c r="AZ208" s="67" t="s">
        <v>1059</v>
      </c>
      <c r="BA208" s="39" t="s">
        <v>1029</v>
      </c>
      <c r="BB208" s="105" t="s">
        <v>1060</v>
      </c>
    </row>
    <row r="209" spans="1:54" ht="12.75">
      <c r="A209" s="53" t="s">
        <v>631</v>
      </c>
      <c r="B209" s="40" t="s">
        <v>632</v>
      </c>
      <c r="C209" s="41">
        <v>60</v>
      </c>
      <c r="D209" s="76" t="s">
        <v>95</v>
      </c>
      <c r="E209" s="41">
        <v>60</v>
      </c>
      <c r="F209" s="76" t="s">
        <v>95</v>
      </c>
      <c r="G209" s="41">
        <v>6000</v>
      </c>
      <c r="H209" s="76" t="s">
        <v>95</v>
      </c>
      <c r="I209" s="41">
        <v>6000</v>
      </c>
      <c r="J209" s="76" t="s">
        <v>95</v>
      </c>
      <c r="K209" s="41">
        <v>60</v>
      </c>
      <c r="L209" s="76" t="s">
        <v>95</v>
      </c>
      <c r="M209" s="41">
        <v>60</v>
      </c>
      <c r="N209" s="80" t="s">
        <v>95</v>
      </c>
      <c r="O209" s="67">
        <v>880</v>
      </c>
      <c r="P209" s="67" t="s">
        <v>492</v>
      </c>
      <c r="Q209" s="67">
        <v>10000</v>
      </c>
      <c r="R209" s="67" t="s">
        <v>80</v>
      </c>
      <c r="S209" s="67">
        <v>10000</v>
      </c>
      <c r="T209" s="67" t="s">
        <v>80</v>
      </c>
      <c r="U209" s="42">
        <v>6</v>
      </c>
      <c r="V209" s="42">
        <v>0.79</v>
      </c>
      <c r="W209" s="42" t="s">
        <v>81</v>
      </c>
      <c r="X209" s="42">
        <v>6</v>
      </c>
      <c r="Y209" s="42">
        <v>0.79</v>
      </c>
      <c r="Z209" s="42" t="s">
        <v>81</v>
      </c>
      <c r="AA209" s="42">
        <v>600</v>
      </c>
      <c r="AB209" s="42">
        <v>79</v>
      </c>
      <c r="AC209" s="42" t="s">
        <v>81</v>
      </c>
      <c r="AD209" s="42">
        <v>600</v>
      </c>
      <c r="AE209" s="42">
        <v>79</v>
      </c>
      <c r="AF209" s="42" t="s">
        <v>81</v>
      </c>
      <c r="AG209" s="42">
        <v>6</v>
      </c>
      <c r="AH209" s="42">
        <v>0.79</v>
      </c>
      <c r="AI209" s="42" t="s">
        <v>81</v>
      </c>
      <c r="AJ209" s="42">
        <v>6</v>
      </c>
      <c r="AK209" s="42">
        <v>0.79</v>
      </c>
      <c r="AL209" s="42" t="s">
        <v>81</v>
      </c>
      <c r="AM209" s="42" t="s">
        <v>82</v>
      </c>
      <c r="AN209" s="67" t="s">
        <v>82</v>
      </c>
      <c r="AO209" s="67">
        <v>0.004</v>
      </c>
      <c r="AP209" s="67" t="s">
        <v>1059</v>
      </c>
      <c r="AQ209" s="67" t="s">
        <v>1059</v>
      </c>
      <c r="AR209" s="67" t="s">
        <v>1059</v>
      </c>
      <c r="AS209" s="67">
        <v>8.1</v>
      </c>
      <c r="AT209" s="67" t="s">
        <v>1061</v>
      </c>
      <c r="AU209" s="67">
        <v>1000000</v>
      </c>
      <c r="AV209" s="67">
        <v>12900</v>
      </c>
      <c r="AW209" s="67">
        <v>14900</v>
      </c>
      <c r="AX209" s="67" t="s">
        <v>1061</v>
      </c>
      <c r="AY209" s="67">
        <v>194</v>
      </c>
      <c r="AZ209" s="67" t="s">
        <v>1059</v>
      </c>
      <c r="BA209" s="39" t="s">
        <v>1029</v>
      </c>
      <c r="BB209" s="105" t="s">
        <v>1060</v>
      </c>
    </row>
    <row r="210" spans="1:54" ht="12.75">
      <c r="A210" s="43" t="s">
        <v>193</v>
      </c>
      <c r="B210" s="44" t="s">
        <v>633</v>
      </c>
      <c r="C210" s="39">
        <v>0.012</v>
      </c>
      <c r="D210" s="75" t="s">
        <v>389</v>
      </c>
      <c r="E210" s="39">
        <v>0.06</v>
      </c>
      <c r="F210" s="75" t="s">
        <v>389</v>
      </c>
      <c r="G210" s="39">
        <v>1.2</v>
      </c>
      <c r="H210" s="75" t="s">
        <v>389</v>
      </c>
      <c r="I210" s="39">
        <v>6</v>
      </c>
      <c r="J210" s="75" t="s">
        <v>389</v>
      </c>
      <c r="K210" s="39">
        <v>0.012</v>
      </c>
      <c r="L210" s="80" t="s">
        <v>389</v>
      </c>
      <c r="M210" s="39">
        <v>0.06</v>
      </c>
      <c r="N210" s="80" t="s">
        <v>389</v>
      </c>
      <c r="O210" s="67">
        <v>0.11</v>
      </c>
      <c r="P210" s="67" t="s">
        <v>389</v>
      </c>
      <c r="Q210" s="67">
        <v>0.53</v>
      </c>
      <c r="R210" s="67" t="s">
        <v>389</v>
      </c>
      <c r="S210" s="67">
        <v>0.61</v>
      </c>
      <c r="T210" s="67" t="s">
        <v>389</v>
      </c>
      <c r="U210" s="42">
        <v>0.0012000000000000001</v>
      </c>
      <c r="V210" s="42">
        <v>0.00067</v>
      </c>
      <c r="W210" s="42" t="s">
        <v>81</v>
      </c>
      <c r="X210" s="42">
        <v>0.005999999999999999</v>
      </c>
      <c r="Y210" s="42">
        <v>0.0034</v>
      </c>
      <c r="Z210" s="42" t="s">
        <v>81</v>
      </c>
      <c r="AA210" s="42">
        <v>0.12</v>
      </c>
      <c r="AB210" s="42">
        <v>0.067</v>
      </c>
      <c r="AC210" s="42" t="s">
        <v>81</v>
      </c>
      <c r="AD210" s="42">
        <v>0.6</v>
      </c>
      <c r="AE210" s="42">
        <v>0.34</v>
      </c>
      <c r="AF210" s="42" t="s">
        <v>81</v>
      </c>
      <c r="AG210" s="42">
        <v>0.0012000000000000001</v>
      </c>
      <c r="AH210" s="42">
        <v>0.00067</v>
      </c>
      <c r="AI210" s="42" t="s">
        <v>81</v>
      </c>
      <c r="AJ210" s="42">
        <v>0.005999999999999999</v>
      </c>
      <c r="AK210" s="42">
        <v>0.0034</v>
      </c>
      <c r="AL210" s="42" t="s">
        <v>81</v>
      </c>
      <c r="AM210" s="42" t="s">
        <v>82</v>
      </c>
      <c r="AN210" s="67" t="s">
        <v>82</v>
      </c>
      <c r="AO210" s="67" t="s">
        <v>1059</v>
      </c>
      <c r="AP210" s="67" t="s">
        <v>1059</v>
      </c>
      <c r="AQ210" s="67" t="s">
        <v>1059</v>
      </c>
      <c r="AR210" s="67">
        <v>0.004200000000000001</v>
      </c>
      <c r="AS210" s="67">
        <v>180</v>
      </c>
      <c r="AT210" s="67" t="s">
        <v>1061</v>
      </c>
      <c r="AU210" s="67">
        <v>850</v>
      </c>
      <c r="AV210" s="67">
        <v>13100</v>
      </c>
      <c r="AW210" s="67">
        <v>15000</v>
      </c>
      <c r="AX210" s="67" t="s">
        <v>1061</v>
      </c>
      <c r="AY210" s="67">
        <v>156</v>
      </c>
      <c r="AZ210" s="67" t="s">
        <v>1059</v>
      </c>
      <c r="BA210" s="39" t="s">
        <v>1029</v>
      </c>
      <c r="BB210" s="105" t="s">
        <v>1060</v>
      </c>
    </row>
    <row r="211" spans="1:54" ht="12.75">
      <c r="A211" s="47" t="s">
        <v>634</v>
      </c>
      <c r="B211" s="48" t="s">
        <v>635</v>
      </c>
      <c r="C211" s="54">
        <v>0.012</v>
      </c>
      <c r="D211" s="75" t="s">
        <v>389</v>
      </c>
      <c r="E211" s="45">
        <v>0.06</v>
      </c>
      <c r="F211" s="75" t="s">
        <v>389</v>
      </c>
      <c r="G211" s="46">
        <v>1.2</v>
      </c>
      <c r="H211" s="75" t="s">
        <v>389</v>
      </c>
      <c r="I211" s="41">
        <v>6</v>
      </c>
      <c r="J211" s="75" t="s">
        <v>389</v>
      </c>
      <c r="K211" s="54">
        <v>0.012</v>
      </c>
      <c r="L211" s="80" t="s">
        <v>389</v>
      </c>
      <c r="M211" s="45">
        <v>0.06</v>
      </c>
      <c r="N211" s="80" t="s">
        <v>389</v>
      </c>
      <c r="O211" s="67">
        <v>0.1</v>
      </c>
      <c r="P211" s="67" t="s">
        <v>389</v>
      </c>
      <c r="Q211" s="67">
        <v>0.52</v>
      </c>
      <c r="R211" s="67" t="s">
        <v>389</v>
      </c>
      <c r="S211" s="67">
        <v>0.6</v>
      </c>
      <c r="T211" s="67" t="s">
        <v>389</v>
      </c>
      <c r="U211" s="42">
        <v>0.0012000000000000001</v>
      </c>
      <c r="V211" s="42">
        <v>0.00078</v>
      </c>
      <c r="W211" s="42" t="s">
        <v>81</v>
      </c>
      <c r="X211" s="42">
        <v>0.005999999999999999</v>
      </c>
      <c r="Y211" s="42">
        <v>0.0039</v>
      </c>
      <c r="Z211" s="42" t="s">
        <v>81</v>
      </c>
      <c r="AA211" s="42">
        <v>0.12</v>
      </c>
      <c r="AB211" s="42">
        <v>0.078</v>
      </c>
      <c r="AC211" s="42" t="s">
        <v>81</v>
      </c>
      <c r="AD211" s="42">
        <v>0.6</v>
      </c>
      <c r="AE211" s="42">
        <v>0.39</v>
      </c>
      <c r="AF211" s="42" t="s">
        <v>81</v>
      </c>
      <c r="AG211" s="42">
        <v>0.0012000000000000001</v>
      </c>
      <c r="AH211" s="42">
        <v>0.00078</v>
      </c>
      <c r="AI211" s="42" t="s">
        <v>81</v>
      </c>
      <c r="AJ211" s="42">
        <v>0.005999999999999999</v>
      </c>
      <c r="AK211" s="42">
        <v>0.0039</v>
      </c>
      <c r="AL211" s="42" t="s">
        <v>81</v>
      </c>
      <c r="AM211" s="42" t="s">
        <v>82</v>
      </c>
      <c r="AN211" s="67" t="s">
        <v>82</v>
      </c>
      <c r="AO211" s="67" t="s">
        <v>1059</v>
      </c>
      <c r="AP211" s="67" t="s">
        <v>1059</v>
      </c>
      <c r="AQ211" s="67" t="s">
        <v>1059</v>
      </c>
      <c r="AR211" s="67">
        <v>0.0042</v>
      </c>
      <c r="AS211" s="67">
        <v>215</v>
      </c>
      <c r="AT211" s="67" t="s">
        <v>1061</v>
      </c>
      <c r="AU211" s="67">
        <v>850</v>
      </c>
      <c r="AV211" s="67">
        <v>12900</v>
      </c>
      <c r="AW211" s="67">
        <v>14800</v>
      </c>
      <c r="AX211" s="67" t="s">
        <v>1061</v>
      </c>
      <c r="AY211" s="67">
        <v>155</v>
      </c>
      <c r="AZ211" s="67" t="s">
        <v>1059</v>
      </c>
      <c r="BA211" s="39" t="s">
        <v>1029</v>
      </c>
      <c r="BB211" s="105" t="s">
        <v>1060</v>
      </c>
    </row>
    <row r="212" spans="1:54" ht="12.75">
      <c r="A212" s="42" t="s">
        <v>194</v>
      </c>
      <c r="B212" s="40" t="s">
        <v>636</v>
      </c>
      <c r="C212" s="41">
        <v>600</v>
      </c>
      <c r="D212" s="76" t="s">
        <v>95</v>
      </c>
      <c r="E212" s="41">
        <v>600</v>
      </c>
      <c r="F212" s="76" t="s">
        <v>95</v>
      </c>
      <c r="G212" s="41">
        <v>60000</v>
      </c>
      <c r="H212" s="76" t="s">
        <v>95</v>
      </c>
      <c r="I212" s="41">
        <v>60000</v>
      </c>
      <c r="J212" s="76" t="s">
        <v>95</v>
      </c>
      <c r="K212" s="41">
        <v>60000</v>
      </c>
      <c r="L212" s="76" t="s">
        <v>95</v>
      </c>
      <c r="M212" s="41">
        <v>60000</v>
      </c>
      <c r="N212" s="80" t="s">
        <v>95</v>
      </c>
      <c r="O212" s="67">
        <v>3800</v>
      </c>
      <c r="P212" s="67" t="s">
        <v>389</v>
      </c>
      <c r="Q212" s="67">
        <v>10000</v>
      </c>
      <c r="R212" s="67" t="s">
        <v>80</v>
      </c>
      <c r="S212" s="67">
        <v>10000</v>
      </c>
      <c r="T212" s="67" t="s">
        <v>80</v>
      </c>
      <c r="U212" s="42">
        <v>60</v>
      </c>
      <c r="V212" s="42">
        <v>59</v>
      </c>
      <c r="W212" s="42" t="s">
        <v>81</v>
      </c>
      <c r="X212" s="42">
        <v>60</v>
      </c>
      <c r="Y212" s="42">
        <v>59</v>
      </c>
      <c r="Z212" s="42" t="s">
        <v>81</v>
      </c>
      <c r="AA212" s="42">
        <v>6000</v>
      </c>
      <c r="AB212" s="42">
        <v>5900</v>
      </c>
      <c r="AC212" s="42" t="s">
        <v>81</v>
      </c>
      <c r="AD212" s="42">
        <v>6000</v>
      </c>
      <c r="AE212" s="42">
        <v>5900</v>
      </c>
      <c r="AF212" s="42" t="s">
        <v>81</v>
      </c>
      <c r="AG212" s="42">
        <v>6000</v>
      </c>
      <c r="AH212" s="42">
        <v>5900</v>
      </c>
      <c r="AI212" s="42" t="s">
        <v>81</v>
      </c>
      <c r="AJ212" s="42">
        <v>6000</v>
      </c>
      <c r="AK212" s="42">
        <v>5900</v>
      </c>
      <c r="AL212" s="42" t="s">
        <v>81</v>
      </c>
      <c r="AM212" s="42" t="s">
        <v>82</v>
      </c>
      <c r="AN212" s="67" t="s">
        <v>82</v>
      </c>
      <c r="AO212" s="67">
        <v>0.09</v>
      </c>
      <c r="AP212" s="67" t="s">
        <v>1059</v>
      </c>
      <c r="AQ212" s="67" t="s">
        <v>1088</v>
      </c>
      <c r="AR212" s="67" t="s">
        <v>1059</v>
      </c>
      <c r="AS212" s="67">
        <v>350</v>
      </c>
      <c r="AT212" s="67" t="s">
        <v>1061</v>
      </c>
      <c r="AU212" s="67">
        <v>147</v>
      </c>
      <c r="AV212" s="67">
        <v>13100</v>
      </c>
      <c r="AW212" s="67">
        <v>15100</v>
      </c>
      <c r="AX212" s="67" t="s">
        <v>1061</v>
      </c>
      <c r="AY212" s="67">
        <v>180.48</v>
      </c>
      <c r="AZ212" s="67">
        <v>0.69</v>
      </c>
      <c r="BA212" s="39" t="s">
        <v>1029</v>
      </c>
      <c r="BB212" s="105" t="s">
        <v>1061</v>
      </c>
    </row>
    <row r="213" spans="1:54" ht="12.75">
      <c r="A213" s="42" t="s">
        <v>195</v>
      </c>
      <c r="B213" s="40" t="s">
        <v>637</v>
      </c>
      <c r="C213" s="41">
        <v>600</v>
      </c>
      <c r="D213" s="76" t="s">
        <v>102</v>
      </c>
      <c r="E213" s="41">
        <v>600</v>
      </c>
      <c r="F213" s="76" t="s">
        <v>102</v>
      </c>
      <c r="G213" s="41">
        <v>60000</v>
      </c>
      <c r="H213" s="76" t="s">
        <v>102</v>
      </c>
      <c r="I213" s="41">
        <v>60000</v>
      </c>
      <c r="J213" s="76" t="s">
        <v>102</v>
      </c>
      <c r="K213" s="41">
        <v>60000</v>
      </c>
      <c r="L213" s="76" t="s">
        <v>102</v>
      </c>
      <c r="M213" s="41">
        <v>60000</v>
      </c>
      <c r="N213" s="80" t="s">
        <v>102</v>
      </c>
      <c r="O213" s="67">
        <v>660</v>
      </c>
      <c r="P213" s="67" t="s">
        <v>492</v>
      </c>
      <c r="Q213" s="67">
        <v>8400</v>
      </c>
      <c r="R213" s="67" t="s">
        <v>492</v>
      </c>
      <c r="S213" s="67">
        <v>10000</v>
      </c>
      <c r="T213" s="67" t="s">
        <v>80</v>
      </c>
      <c r="U213" s="42">
        <v>60</v>
      </c>
      <c r="V213" s="42">
        <v>61</v>
      </c>
      <c r="W213" s="42" t="s">
        <v>81</v>
      </c>
      <c r="X213" s="42">
        <v>60</v>
      </c>
      <c r="Y213" s="42">
        <v>61</v>
      </c>
      <c r="Z213" s="42" t="s">
        <v>81</v>
      </c>
      <c r="AA213" s="42">
        <v>6000</v>
      </c>
      <c r="AB213" s="42">
        <v>6100</v>
      </c>
      <c r="AC213" s="42" t="s">
        <v>81</v>
      </c>
      <c r="AD213" s="42">
        <v>6000</v>
      </c>
      <c r="AE213" s="42">
        <v>6100</v>
      </c>
      <c r="AF213" s="42" t="s">
        <v>81</v>
      </c>
      <c r="AG213" s="42">
        <v>6000</v>
      </c>
      <c r="AH213" s="42">
        <v>6100</v>
      </c>
      <c r="AI213" s="42" t="s">
        <v>81</v>
      </c>
      <c r="AJ213" s="42">
        <v>6000</v>
      </c>
      <c r="AK213" s="42">
        <v>6100</v>
      </c>
      <c r="AL213" s="42" t="s">
        <v>81</v>
      </c>
      <c r="AM213" s="42" t="s">
        <v>82</v>
      </c>
      <c r="AN213" s="67" t="s">
        <v>82</v>
      </c>
      <c r="AO213" s="67">
        <v>0.003</v>
      </c>
      <c r="AP213" s="67" t="s">
        <v>1059</v>
      </c>
      <c r="AQ213" s="67" t="s">
        <v>1059</v>
      </c>
      <c r="AR213" s="67" t="s">
        <v>1059</v>
      </c>
      <c r="AS213" s="67">
        <v>360</v>
      </c>
      <c r="AT213" s="67" t="s">
        <v>1061</v>
      </c>
      <c r="AU213" s="67">
        <v>106</v>
      </c>
      <c r="AV213" s="67">
        <v>13100</v>
      </c>
      <c r="AW213" s="67">
        <v>15100</v>
      </c>
      <c r="AX213" s="67" t="s">
        <v>1061</v>
      </c>
      <c r="AY213" s="67">
        <v>173</v>
      </c>
      <c r="AZ213" s="67">
        <v>0.69</v>
      </c>
      <c r="BA213" s="39" t="s">
        <v>1029</v>
      </c>
      <c r="BB213" s="105" t="s">
        <v>1061</v>
      </c>
    </row>
    <row r="214" spans="1:54" ht="12.75">
      <c r="A214" s="42" t="s">
        <v>196</v>
      </c>
      <c r="B214" s="40" t="s">
        <v>638</v>
      </c>
      <c r="C214" s="41">
        <v>75</v>
      </c>
      <c r="D214" s="76" t="s">
        <v>95</v>
      </c>
      <c r="E214" s="41">
        <v>75</v>
      </c>
      <c r="F214" s="76" t="s">
        <v>95</v>
      </c>
      <c r="G214" s="41">
        <v>7500</v>
      </c>
      <c r="H214" s="76" t="s">
        <v>95</v>
      </c>
      <c r="I214" s="41">
        <v>7500</v>
      </c>
      <c r="J214" s="76" t="s">
        <v>95</v>
      </c>
      <c r="K214" s="41">
        <v>7500</v>
      </c>
      <c r="L214" s="76" t="s">
        <v>95</v>
      </c>
      <c r="M214" s="41">
        <v>7500</v>
      </c>
      <c r="N214" s="80" t="s">
        <v>95</v>
      </c>
      <c r="O214" s="67">
        <v>40</v>
      </c>
      <c r="P214" s="67" t="s">
        <v>389</v>
      </c>
      <c r="Q214" s="67">
        <v>200</v>
      </c>
      <c r="R214" s="67" t="s">
        <v>389</v>
      </c>
      <c r="S214" s="67">
        <v>230</v>
      </c>
      <c r="T214" s="67" t="s">
        <v>389</v>
      </c>
      <c r="U214" s="42">
        <v>7.5</v>
      </c>
      <c r="V214" s="42">
        <v>10</v>
      </c>
      <c r="W214" s="42" t="s">
        <v>81</v>
      </c>
      <c r="X214" s="42">
        <v>7.5</v>
      </c>
      <c r="Y214" s="42">
        <v>10</v>
      </c>
      <c r="Z214" s="42" t="s">
        <v>81</v>
      </c>
      <c r="AA214" s="42">
        <v>750</v>
      </c>
      <c r="AB214" s="42">
        <v>1000</v>
      </c>
      <c r="AC214" s="42" t="s">
        <v>81</v>
      </c>
      <c r="AD214" s="42">
        <v>750</v>
      </c>
      <c r="AE214" s="42">
        <v>1000</v>
      </c>
      <c r="AF214" s="42" t="s">
        <v>81</v>
      </c>
      <c r="AG214" s="42">
        <v>750</v>
      </c>
      <c r="AH214" s="42">
        <v>1000</v>
      </c>
      <c r="AI214" s="42" t="s">
        <v>81</v>
      </c>
      <c r="AJ214" s="42">
        <v>750</v>
      </c>
      <c r="AK214" s="42">
        <v>1000</v>
      </c>
      <c r="AL214" s="42" t="s">
        <v>81</v>
      </c>
      <c r="AM214" s="42">
        <v>30</v>
      </c>
      <c r="AN214" s="67" t="s">
        <v>82</v>
      </c>
      <c r="AO214" s="67">
        <v>0.07</v>
      </c>
      <c r="AP214" s="67">
        <v>0.0054</v>
      </c>
      <c r="AQ214" s="67" t="s">
        <v>1089</v>
      </c>
      <c r="AR214" s="67">
        <v>1.1E-05</v>
      </c>
      <c r="AS214" s="67">
        <v>510</v>
      </c>
      <c r="AT214" s="67" t="s">
        <v>1061</v>
      </c>
      <c r="AU214" s="67">
        <v>82.9</v>
      </c>
      <c r="AV214" s="67">
        <v>12900</v>
      </c>
      <c r="AW214" s="67">
        <v>14900</v>
      </c>
      <c r="AX214" s="67" t="s">
        <v>1060</v>
      </c>
      <c r="AY214" s="67">
        <v>174.12</v>
      </c>
      <c r="AZ214" s="67">
        <v>0.69</v>
      </c>
      <c r="BA214" s="39" t="s">
        <v>1029</v>
      </c>
      <c r="BB214" s="105" t="s">
        <v>1061</v>
      </c>
    </row>
    <row r="215" spans="1:54" ht="12.75">
      <c r="A215" s="42" t="s">
        <v>197</v>
      </c>
      <c r="B215" s="40" t="s">
        <v>639</v>
      </c>
      <c r="C215" s="39">
        <v>1.5</v>
      </c>
      <c r="D215" s="75" t="s">
        <v>492</v>
      </c>
      <c r="E215" s="39">
        <v>5.8</v>
      </c>
      <c r="F215" s="75" t="s">
        <v>492</v>
      </c>
      <c r="G215" s="41">
        <v>150</v>
      </c>
      <c r="H215" s="76" t="s">
        <v>492</v>
      </c>
      <c r="I215" s="41">
        <v>580</v>
      </c>
      <c r="J215" s="76" t="s">
        <v>492</v>
      </c>
      <c r="K215" s="41">
        <v>1500</v>
      </c>
      <c r="L215" s="76" t="s">
        <v>492</v>
      </c>
      <c r="M215" s="41">
        <v>3100</v>
      </c>
      <c r="N215" s="80" t="s">
        <v>79</v>
      </c>
      <c r="O215" s="67">
        <v>40</v>
      </c>
      <c r="P215" s="67" t="s">
        <v>492</v>
      </c>
      <c r="Q215" s="67">
        <v>180</v>
      </c>
      <c r="R215" s="67" t="s">
        <v>492</v>
      </c>
      <c r="S215" s="67">
        <v>190000</v>
      </c>
      <c r="T215" s="67" t="s">
        <v>80</v>
      </c>
      <c r="U215" s="42">
        <v>0.15</v>
      </c>
      <c r="V215" s="42">
        <v>8.3</v>
      </c>
      <c r="W215" s="42" t="s">
        <v>81</v>
      </c>
      <c r="X215" s="42">
        <v>0.58</v>
      </c>
      <c r="Y215" s="42">
        <v>32</v>
      </c>
      <c r="Z215" s="42" t="s">
        <v>81</v>
      </c>
      <c r="AA215" s="42">
        <v>15</v>
      </c>
      <c r="AB215" s="42">
        <v>830</v>
      </c>
      <c r="AC215" s="42" t="s">
        <v>81</v>
      </c>
      <c r="AD215" s="42">
        <v>58</v>
      </c>
      <c r="AE215" s="42">
        <v>3200</v>
      </c>
      <c r="AF215" s="42" t="s">
        <v>81</v>
      </c>
      <c r="AG215" s="42">
        <v>150</v>
      </c>
      <c r="AH215" s="42">
        <v>8300</v>
      </c>
      <c r="AI215" s="42" t="s">
        <v>81</v>
      </c>
      <c r="AJ215" s="42">
        <v>310</v>
      </c>
      <c r="AK215" s="42">
        <v>17000</v>
      </c>
      <c r="AL215" s="42" t="s">
        <v>81</v>
      </c>
      <c r="AM215" s="42">
        <v>10</v>
      </c>
      <c r="AN215" s="67" t="s">
        <v>82</v>
      </c>
      <c r="AO215" s="67" t="s">
        <v>1059</v>
      </c>
      <c r="AP215" s="67">
        <v>0.45</v>
      </c>
      <c r="AQ215" s="67" t="s">
        <v>1059</v>
      </c>
      <c r="AR215" s="67">
        <v>0.00034</v>
      </c>
      <c r="AS215" s="67">
        <v>22000</v>
      </c>
      <c r="AT215" s="67" t="s">
        <v>1060</v>
      </c>
      <c r="AU215" s="67">
        <v>3.11</v>
      </c>
      <c r="AV215" s="67" t="s">
        <v>1059</v>
      </c>
      <c r="AW215" s="67" t="s">
        <v>1059</v>
      </c>
      <c r="AX215" s="67" t="s">
        <v>1060</v>
      </c>
      <c r="AY215" s="67">
        <v>368</v>
      </c>
      <c r="AZ215" s="67">
        <v>0.69</v>
      </c>
      <c r="BA215" s="39" t="s">
        <v>1029</v>
      </c>
      <c r="BB215" s="105" t="s">
        <v>1060</v>
      </c>
    </row>
    <row r="216" spans="1:54" ht="12.75">
      <c r="A216" s="42" t="s">
        <v>198</v>
      </c>
      <c r="B216" s="40" t="s">
        <v>640</v>
      </c>
      <c r="C216" s="41">
        <v>1000</v>
      </c>
      <c r="D216" s="76" t="s">
        <v>102</v>
      </c>
      <c r="E216" s="41">
        <v>1000</v>
      </c>
      <c r="F216" s="76" t="s">
        <v>102</v>
      </c>
      <c r="G216" s="41">
        <v>100000</v>
      </c>
      <c r="H216" s="76" t="s">
        <v>102</v>
      </c>
      <c r="I216" s="41">
        <v>100000</v>
      </c>
      <c r="J216" s="76" t="s">
        <v>102</v>
      </c>
      <c r="K216" s="41">
        <v>100000</v>
      </c>
      <c r="L216" s="76" t="s">
        <v>102</v>
      </c>
      <c r="M216" s="41">
        <v>100000</v>
      </c>
      <c r="N216" s="80" t="s">
        <v>102</v>
      </c>
      <c r="O216" s="67">
        <v>3900</v>
      </c>
      <c r="P216" s="67" t="s">
        <v>389</v>
      </c>
      <c r="Q216" s="67">
        <v>10000</v>
      </c>
      <c r="R216" s="67" t="s">
        <v>80</v>
      </c>
      <c r="S216" s="67">
        <v>10000</v>
      </c>
      <c r="T216" s="67" t="s">
        <v>80</v>
      </c>
      <c r="U216" s="42">
        <v>100</v>
      </c>
      <c r="V216" s="42">
        <v>100</v>
      </c>
      <c r="W216" s="42" t="s">
        <v>81</v>
      </c>
      <c r="X216" s="42">
        <v>100</v>
      </c>
      <c r="Y216" s="42">
        <v>100</v>
      </c>
      <c r="Z216" s="42" t="s">
        <v>81</v>
      </c>
      <c r="AA216" s="42">
        <v>10000</v>
      </c>
      <c r="AB216" s="42">
        <v>10000</v>
      </c>
      <c r="AC216" s="42" t="s">
        <v>80</v>
      </c>
      <c r="AD216" s="42">
        <v>10000</v>
      </c>
      <c r="AE216" s="42">
        <v>10000</v>
      </c>
      <c r="AF216" s="42" t="s">
        <v>80</v>
      </c>
      <c r="AG216" s="42">
        <v>10000</v>
      </c>
      <c r="AH216" s="42">
        <v>10000</v>
      </c>
      <c r="AI216" s="42" t="s">
        <v>80</v>
      </c>
      <c r="AJ216" s="42">
        <v>10000</v>
      </c>
      <c r="AK216" s="42">
        <v>10000</v>
      </c>
      <c r="AL216" s="42" t="s">
        <v>80</v>
      </c>
      <c r="AM216" s="42" t="s">
        <v>82</v>
      </c>
      <c r="AN216" s="67" t="s">
        <v>82</v>
      </c>
      <c r="AO216" s="67">
        <v>0.2</v>
      </c>
      <c r="AP216" s="67" t="s">
        <v>1059</v>
      </c>
      <c r="AQ216" s="67" t="s">
        <v>1088</v>
      </c>
      <c r="AR216" s="67" t="s">
        <v>1059</v>
      </c>
      <c r="AS216" s="67">
        <v>360</v>
      </c>
      <c r="AT216" s="67" t="s">
        <v>1061</v>
      </c>
      <c r="AU216" s="67">
        <v>280</v>
      </c>
      <c r="AV216" s="67">
        <v>13200</v>
      </c>
      <c r="AW216" s="67">
        <v>15000</v>
      </c>
      <c r="AX216" s="67" t="s">
        <v>1061</v>
      </c>
      <c r="AY216" s="67">
        <v>-29.8</v>
      </c>
      <c r="AZ216" s="67">
        <v>0.69</v>
      </c>
      <c r="BA216" s="39" t="s">
        <v>1029</v>
      </c>
      <c r="BB216" s="105" t="s">
        <v>1060</v>
      </c>
    </row>
    <row r="217" spans="1:54" ht="12.75">
      <c r="A217" s="42" t="s">
        <v>199</v>
      </c>
      <c r="B217" s="40" t="s">
        <v>641</v>
      </c>
      <c r="C217" s="39">
        <v>31</v>
      </c>
      <c r="D217" s="75" t="s">
        <v>389</v>
      </c>
      <c r="E217" s="41">
        <v>160</v>
      </c>
      <c r="F217" s="76" t="s">
        <v>389</v>
      </c>
      <c r="G217" s="41">
        <v>3100</v>
      </c>
      <c r="H217" s="76" t="s">
        <v>389</v>
      </c>
      <c r="I217" s="41">
        <v>16000</v>
      </c>
      <c r="J217" s="76" t="s">
        <v>389</v>
      </c>
      <c r="K217" s="41">
        <v>310</v>
      </c>
      <c r="L217" s="76" t="s">
        <v>389</v>
      </c>
      <c r="M217" s="41">
        <v>1600</v>
      </c>
      <c r="N217" s="80" t="s">
        <v>389</v>
      </c>
      <c r="O217" s="67">
        <v>280</v>
      </c>
      <c r="P217" s="67" t="s">
        <v>389</v>
      </c>
      <c r="Q217" s="67">
        <v>1400</v>
      </c>
      <c r="R217" s="67" t="s">
        <v>389</v>
      </c>
      <c r="S217" s="67">
        <v>1600</v>
      </c>
      <c r="T217" s="67" t="s">
        <v>389</v>
      </c>
      <c r="U217" s="42">
        <v>3.1</v>
      </c>
      <c r="V217" s="42">
        <v>0.75</v>
      </c>
      <c r="W217" s="42" t="s">
        <v>81</v>
      </c>
      <c r="X217" s="42">
        <v>16</v>
      </c>
      <c r="Y217" s="42">
        <v>3.9</v>
      </c>
      <c r="Z217" s="42" t="s">
        <v>81</v>
      </c>
      <c r="AA217" s="42">
        <v>310</v>
      </c>
      <c r="AB217" s="42">
        <v>75</v>
      </c>
      <c r="AC217" s="42" t="s">
        <v>81</v>
      </c>
      <c r="AD217" s="42">
        <v>1600</v>
      </c>
      <c r="AE217" s="42">
        <v>390</v>
      </c>
      <c r="AF217" s="42" t="s">
        <v>81</v>
      </c>
      <c r="AG217" s="42">
        <v>31</v>
      </c>
      <c r="AH217" s="42">
        <v>7.5</v>
      </c>
      <c r="AI217" s="42" t="s">
        <v>81</v>
      </c>
      <c r="AJ217" s="42">
        <v>160</v>
      </c>
      <c r="AK217" s="42">
        <v>39</v>
      </c>
      <c r="AL217" s="42" t="s">
        <v>81</v>
      </c>
      <c r="AM217" s="42" t="s">
        <v>82</v>
      </c>
      <c r="AN217" s="67" t="s">
        <v>82</v>
      </c>
      <c r="AO217" s="67">
        <v>0.2</v>
      </c>
      <c r="AP217" s="67">
        <v>0.0057</v>
      </c>
      <c r="AQ217" s="67" t="s">
        <v>1090</v>
      </c>
      <c r="AR217" s="67">
        <v>1.6000000000000001E-06</v>
      </c>
      <c r="AS217" s="67">
        <v>52</v>
      </c>
      <c r="AT217" s="67" t="s">
        <v>1061</v>
      </c>
      <c r="AU217" s="67">
        <v>5000</v>
      </c>
      <c r="AV217" s="67">
        <v>13100</v>
      </c>
      <c r="AW217" s="67">
        <v>15000</v>
      </c>
      <c r="AX217" s="67" t="s">
        <v>1061</v>
      </c>
      <c r="AY217" s="67">
        <v>57.3</v>
      </c>
      <c r="AZ217" s="67">
        <v>0.16</v>
      </c>
      <c r="BA217" s="39" t="s">
        <v>1029</v>
      </c>
      <c r="BB217" s="105" t="s">
        <v>1061</v>
      </c>
    </row>
    <row r="218" spans="1:54" ht="12.75">
      <c r="A218" s="42" t="s">
        <v>200</v>
      </c>
      <c r="B218" s="40" t="s">
        <v>642</v>
      </c>
      <c r="C218" s="41">
        <v>5</v>
      </c>
      <c r="D218" s="76" t="s">
        <v>95</v>
      </c>
      <c r="E218" s="41">
        <v>5</v>
      </c>
      <c r="F218" s="76" t="s">
        <v>95</v>
      </c>
      <c r="G218" s="41">
        <v>500</v>
      </c>
      <c r="H218" s="76" t="s">
        <v>95</v>
      </c>
      <c r="I218" s="41">
        <v>500</v>
      </c>
      <c r="J218" s="76" t="s">
        <v>95</v>
      </c>
      <c r="K218" s="41">
        <v>50</v>
      </c>
      <c r="L218" s="76" t="s">
        <v>95</v>
      </c>
      <c r="M218" s="41">
        <v>50</v>
      </c>
      <c r="N218" s="80" t="s">
        <v>95</v>
      </c>
      <c r="O218" s="67">
        <v>17</v>
      </c>
      <c r="P218" s="67" t="s">
        <v>389</v>
      </c>
      <c r="Q218" s="67">
        <v>86</v>
      </c>
      <c r="R218" s="67" t="s">
        <v>389</v>
      </c>
      <c r="S218" s="67">
        <v>98</v>
      </c>
      <c r="T218" s="67" t="s">
        <v>389</v>
      </c>
      <c r="U218" s="42">
        <v>0.5</v>
      </c>
      <c r="V218" s="42">
        <v>0.1</v>
      </c>
      <c r="W218" s="42" t="s">
        <v>81</v>
      </c>
      <c r="X218" s="42">
        <v>0.5</v>
      </c>
      <c r="Y218" s="42">
        <v>0.1</v>
      </c>
      <c r="Z218" s="42" t="s">
        <v>81</v>
      </c>
      <c r="AA218" s="42">
        <v>50</v>
      </c>
      <c r="AB218" s="42">
        <v>10</v>
      </c>
      <c r="AC218" s="42" t="s">
        <v>81</v>
      </c>
      <c r="AD218" s="42">
        <v>50</v>
      </c>
      <c r="AE218" s="42">
        <v>10</v>
      </c>
      <c r="AF218" s="42" t="s">
        <v>81</v>
      </c>
      <c r="AG218" s="42">
        <v>5</v>
      </c>
      <c r="AH218" s="42">
        <v>1</v>
      </c>
      <c r="AI218" s="42" t="s">
        <v>81</v>
      </c>
      <c r="AJ218" s="42">
        <v>5</v>
      </c>
      <c r="AK218" s="42">
        <v>1</v>
      </c>
      <c r="AL218" s="42" t="s">
        <v>81</v>
      </c>
      <c r="AM218" s="42" t="s">
        <v>82</v>
      </c>
      <c r="AN218" s="67" t="s">
        <v>82</v>
      </c>
      <c r="AO218" s="67">
        <v>0.02</v>
      </c>
      <c r="AP218" s="67">
        <v>0.091</v>
      </c>
      <c r="AQ218" s="67" t="s">
        <v>1091</v>
      </c>
      <c r="AR218" s="67">
        <v>2.6E-05</v>
      </c>
      <c r="AS218" s="67">
        <v>38</v>
      </c>
      <c r="AT218" s="67" t="s">
        <v>1061</v>
      </c>
      <c r="AU218" s="67">
        <v>8412</v>
      </c>
      <c r="AV218" s="67">
        <v>13100</v>
      </c>
      <c r="AW218" s="67">
        <v>15000</v>
      </c>
      <c r="AX218" s="67" t="s">
        <v>1061</v>
      </c>
      <c r="AY218" s="67">
        <v>83.48</v>
      </c>
      <c r="AZ218" s="67">
        <v>0.07</v>
      </c>
      <c r="BA218" s="39" t="s">
        <v>1029</v>
      </c>
      <c r="BB218" s="105" t="s">
        <v>1060</v>
      </c>
    </row>
    <row r="219" spans="1:54" ht="12.75">
      <c r="A219" s="42" t="s">
        <v>201</v>
      </c>
      <c r="B219" s="40" t="s">
        <v>643</v>
      </c>
      <c r="C219" s="41">
        <v>7</v>
      </c>
      <c r="D219" s="76" t="s">
        <v>95</v>
      </c>
      <c r="E219" s="41">
        <v>7</v>
      </c>
      <c r="F219" s="76" t="s">
        <v>95</v>
      </c>
      <c r="G219" s="41">
        <v>700</v>
      </c>
      <c r="H219" s="76" t="s">
        <v>95</v>
      </c>
      <c r="I219" s="41">
        <v>700</v>
      </c>
      <c r="J219" s="76" t="s">
        <v>95</v>
      </c>
      <c r="K219" s="41">
        <v>70</v>
      </c>
      <c r="L219" s="76" t="s">
        <v>95</v>
      </c>
      <c r="M219" s="41">
        <v>70</v>
      </c>
      <c r="N219" s="80" t="s">
        <v>95</v>
      </c>
      <c r="O219" s="67">
        <v>3800</v>
      </c>
      <c r="P219" s="67" t="s">
        <v>389</v>
      </c>
      <c r="Q219" s="67">
        <v>10000</v>
      </c>
      <c r="R219" s="67" t="s">
        <v>80</v>
      </c>
      <c r="S219" s="67">
        <v>10000</v>
      </c>
      <c r="T219" s="67" t="s">
        <v>80</v>
      </c>
      <c r="U219" s="42">
        <v>0.7</v>
      </c>
      <c r="V219" s="42">
        <v>0.19</v>
      </c>
      <c r="W219" s="42" t="s">
        <v>81</v>
      </c>
      <c r="X219" s="42">
        <v>0.7</v>
      </c>
      <c r="Y219" s="42">
        <v>0.19</v>
      </c>
      <c r="Z219" s="42" t="s">
        <v>81</v>
      </c>
      <c r="AA219" s="42">
        <v>70</v>
      </c>
      <c r="AB219" s="42">
        <v>19</v>
      </c>
      <c r="AC219" s="42" t="s">
        <v>81</v>
      </c>
      <c r="AD219" s="42">
        <v>70</v>
      </c>
      <c r="AE219" s="42">
        <v>19</v>
      </c>
      <c r="AF219" s="42" t="s">
        <v>81</v>
      </c>
      <c r="AG219" s="42">
        <v>7</v>
      </c>
      <c r="AH219" s="42">
        <v>1.9</v>
      </c>
      <c r="AI219" s="42" t="s">
        <v>81</v>
      </c>
      <c r="AJ219" s="42">
        <v>7</v>
      </c>
      <c r="AK219" s="42">
        <v>1.9</v>
      </c>
      <c r="AL219" s="42" t="s">
        <v>81</v>
      </c>
      <c r="AM219" s="42" t="s">
        <v>82</v>
      </c>
      <c r="AN219" s="67" t="s">
        <v>82</v>
      </c>
      <c r="AO219" s="67">
        <v>0.05</v>
      </c>
      <c r="AP219" s="67" t="s">
        <v>1059</v>
      </c>
      <c r="AQ219" s="67" t="s">
        <v>1088</v>
      </c>
      <c r="AR219" s="67" t="s">
        <v>1059</v>
      </c>
      <c r="AS219" s="67">
        <v>65</v>
      </c>
      <c r="AT219" s="67" t="s">
        <v>1061</v>
      </c>
      <c r="AU219" s="67">
        <v>2500</v>
      </c>
      <c r="AV219" s="67">
        <v>13100</v>
      </c>
      <c r="AW219" s="67">
        <v>15000</v>
      </c>
      <c r="AX219" s="67" t="s">
        <v>1061</v>
      </c>
      <c r="AY219" s="67">
        <v>31.56</v>
      </c>
      <c r="AZ219" s="67">
        <v>0.19</v>
      </c>
      <c r="BA219" s="39" t="s">
        <v>1029</v>
      </c>
      <c r="BB219" s="105" t="s">
        <v>1060</v>
      </c>
    </row>
    <row r="220" spans="1:54" ht="12.75">
      <c r="A220" s="42" t="s">
        <v>202</v>
      </c>
      <c r="B220" s="40" t="s">
        <v>644</v>
      </c>
      <c r="C220" s="41">
        <v>70</v>
      </c>
      <c r="D220" s="76" t="s">
        <v>95</v>
      </c>
      <c r="E220" s="41">
        <v>70</v>
      </c>
      <c r="F220" s="76" t="s">
        <v>95</v>
      </c>
      <c r="G220" s="41">
        <v>7000</v>
      </c>
      <c r="H220" s="76" t="s">
        <v>95</v>
      </c>
      <c r="I220" s="41">
        <v>7000</v>
      </c>
      <c r="J220" s="76" t="s">
        <v>95</v>
      </c>
      <c r="K220" s="41">
        <v>700</v>
      </c>
      <c r="L220" s="76" t="s">
        <v>95</v>
      </c>
      <c r="M220" s="41">
        <v>700</v>
      </c>
      <c r="N220" s="80" t="s">
        <v>95</v>
      </c>
      <c r="O220" s="67">
        <v>2200</v>
      </c>
      <c r="P220" s="67" t="s">
        <v>492</v>
      </c>
      <c r="Q220" s="67">
        <v>10000</v>
      </c>
      <c r="R220" s="67" t="s">
        <v>80</v>
      </c>
      <c r="S220" s="67">
        <v>10000</v>
      </c>
      <c r="T220" s="67" t="s">
        <v>80</v>
      </c>
      <c r="U220" s="42">
        <v>7</v>
      </c>
      <c r="V220" s="42">
        <v>1.6</v>
      </c>
      <c r="W220" s="42" t="s">
        <v>81</v>
      </c>
      <c r="X220" s="42">
        <v>7</v>
      </c>
      <c r="Y220" s="42">
        <v>1.6</v>
      </c>
      <c r="Z220" s="42" t="s">
        <v>81</v>
      </c>
      <c r="AA220" s="42">
        <v>700</v>
      </c>
      <c r="AB220" s="42">
        <v>160</v>
      </c>
      <c r="AC220" s="42" t="s">
        <v>81</v>
      </c>
      <c r="AD220" s="42">
        <v>700</v>
      </c>
      <c r="AE220" s="42">
        <v>160</v>
      </c>
      <c r="AF220" s="42" t="s">
        <v>81</v>
      </c>
      <c r="AG220" s="42">
        <v>70</v>
      </c>
      <c r="AH220" s="42">
        <v>16</v>
      </c>
      <c r="AI220" s="42" t="s">
        <v>81</v>
      </c>
      <c r="AJ220" s="42">
        <v>70</v>
      </c>
      <c r="AK220" s="42">
        <v>16</v>
      </c>
      <c r="AL220" s="42" t="s">
        <v>81</v>
      </c>
      <c r="AM220" s="42" t="s">
        <v>82</v>
      </c>
      <c r="AN220" s="67" t="s">
        <v>82</v>
      </c>
      <c r="AO220" s="67">
        <v>0.01</v>
      </c>
      <c r="AP220" s="67" t="s">
        <v>1059</v>
      </c>
      <c r="AQ220" s="67" t="s">
        <v>1059</v>
      </c>
      <c r="AR220" s="67" t="s">
        <v>1059</v>
      </c>
      <c r="AS220" s="67">
        <v>49</v>
      </c>
      <c r="AT220" s="67" t="s">
        <v>1061</v>
      </c>
      <c r="AU220" s="67">
        <v>3500</v>
      </c>
      <c r="AV220" s="67">
        <v>13100</v>
      </c>
      <c r="AW220" s="67">
        <v>15000</v>
      </c>
      <c r="AX220" s="67" t="s">
        <v>1061</v>
      </c>
      <c r="AY220" s="67">
        <v>60</v>
      </c>
      <c r="AZ220" s="67">
        <v>0.01</v>
      </c>
      <c r="BA220" s="39" t="s">
        <v>1029</v>
      </c>
      <c r="BB220" s="105" t="s">
        <v>1060</v>
      </c>
    </row>
    <row r="221" spans="1:54" ht="12.75">
      <c r="A221" s="42" t="s">
        <v>203</v>
      </c>
      <c r="B221" s="40" t="s">
        <v>645</v>
      </c>
      <c r="C221" s="41">
        <v>100</v>
      </c>
      <c r="D221" s="76" t="s">
        <v>95</v>
      </c>
      <c r="E221" s="41">
        <v>100</v>
      </c>
      <c r="F221" s="76" t="s">
        <v>95</v>
      </c>
      <c r="G221" s="41">
        <v>10000</v>
      </c>
      <c r="H221" s="76" t="s">
        <v>95</v>
      </c>
      <c r="I221" s="41">
        <v>10000</v>
      </c>
      <c r="J221" s="76" t="s">
        <v>95</v>
      </c>
      <c r="K221" s="41">
        <v>1000</v>
      </c>
      <c r="L221" s="76" t="s">
        <v>95</v>
      </c>
      <c r="M221" s="41">
        <v>1000</v>
      </c>
      <c r="N221" s="80" t="s">
        <v>95</v>
      </c>
      <c r="O221" s="67">
        <v>1100</v>
      </c>
      <c r="P221" s="67" t="s">
        <v>389</v>
      </c>
      <c r="Q221" s="67">
        <v>4800</v>
      </c>
      <c r="R221" s="67" t="s">
        <v>389</v>
      </c>
      <c r="S221" s="67">
        <v>5500</v>
      </c>
      <c r="T221" s="67" t="s">
        <v>389</v>
      </c>
      <c r="U221" s="42">
        <v>10</v>
      </c>
      <c r="V221" s="42">
        <v>2.3</v>
      </c>
      <c r="W221" s="42" t="s">
        <v>81</v>
      </c>
      <c r="X221" s="42">
        <v>10</v>
      </c>
      <c r="Y221" s="42">
        <v>2.3</v>
      </c>
      <c r="Z221" s="42" t="s">
        <v>81</v>
      </c>
      <c r="AA221" s="42">
        <v>1000</v>
      </c>
      <c r="AB221" s="42">
        <v>230</v>
      </c>
      <c r="AC221" s="42" t="s">
        <v>81</v>
      </c>
      <c r="AD221" s="42">
        <v>1000</v>
      </c>
      <c r="AE221" s="42">
        <v>230</v>
      </c>
      <c r="AF221" s="42" t="s">
        <v>81</v>
      </c>
      <c r="AG221" s="42">
        <v>100</v>
      </c>
      <c r="AH221" s="42">
        <v>23</v>
      </c>
      <c r="AI221" s="42" t="s">
        <v>81</v>
      </c>
      <c r="AJ221" s="42">
        <v>100</v>
      </c>
      <c r="AK221" s="42">
        <v>23</v>
      </c>
      <c r="AL221" s="42" t="s">
        <v>81</v>
      </c>
      <c r="AM221" s="42" t="s">
        <v>82</v>
      </c>
      <c r="AN221" s="67" t="s">
        <v>82</v>
      </c>
      <c r="AO221" s="67">
        <v>0.02</v>
      </c>
      <c r="AP221" s="67" t="s">
        <v>1059</v>
      </c>
      <c r="AQ221" s="67" t="s">
        <v>1064</v>
      </c>
      <c r="AR221" s="67" t="s">
        <v>1059</v>
      </c>
      <c r="AS221" s="67">
        <v>47</v>
      </c>
      <c r="AT221" s="67" t="s">
        <v>1061</v>
      </c>
      <c r="AU221" s="67">
        <v>6300</v>
      </c>
      <c r="AV221" s="67">
        <v>13100</v>
      </c>
      <c r="AW221" s="67">
        <v>15000</v>
      </c>
      <c r="AX221" s="67" t="s">
        <v>1061</v>
      </c>
      <c r="AY221" s="67">
        <v>47.5</v>
      </c>
      <c r="AZ221" s="67">
        <v>0.01</v>
      </c>
      <c r="BA221" s="39" t="s">
        <v>1029</v>
      </c>
      <c r="BB221" s="105" t="s">
        <v>1060</v>
      </c>
    </row>
    <row r="222" spans="1:54" ht="12.75">
      <c r="A222" s="42" t="s">
        <v>204</v>
      </c>
      <c r="B222" s="40" t="s">
        <v>646</v>
      </c>
      <c r="C222" s="41">
        <v>5</v>
      </c>
      <c r="D222" s="76" t="s">
        <v>95</v>
      </c>
      <c r="E222" s="41">
        <v>5</v>
      </c>
      <c r="F222" s="76" t="s">
        <v>95</v>
      </c>
      <c r="G222" s="41">
        <v>500</v>
      </c>
      <c r="H222" s="76" t="s">
        <v>95</v>
      </c>
      <c r="I222" s="41">
        <v>500</v>
      </c>
      <c r="J222" s="76" t="s">
        <v>95</v>
      </c>
      <c r="K222" s="41">
        <v>500</v>
      </c>
      <c r="L222" s="76" t="s">
        <v>95</v>
      </c>
      <c r="M222" s="41">
        <v>500</v>
      </c>
      <c r="N222" s="80" t="s">
        <v>95</v>
      </c>
      <c r="O222" s="67">
        <v>950</v>
      </c>
      <c r="P222" s="67" t="s">
        <v>389</v>
      </c>
      <c r="Q222" s="67">
        <v>4700</v>
      </c>
      <c r="R222" s="67" t="s">
        <v>389</v>
      </c>
      <c r="S222" s="67">
        <v>5400</v>
      </c>
      <c r="T222" s="67" t="s">
        <v>389</v>
      </c>
      <c r="U222" s="42">
        <v>0.5</v>
      </c>
      <c r="V222" s="42">
        <v>0.076</v>
      </c>
      <c r="W222" s="42" t="s">
        <v>81</v>
      </c>
      <c r="X222" s="42">
        <v>0.5</v>
      </c>
      <c r="Y222" s="42">
        <v>0.076</v>
      </c>
      <c r="Z222" s="42" t="s">
        <v>81</v>
      </c>
      <c r="AA222" s="42">
        <v>50</v>
      </c>
      <c r="AB222" s="42">
        <v>7.6</v>
      </c>
      <c r="AC222" s="42" t="s">
        <v>81</v>
      </c>
      <c r="AD222" s="42">
        <v>50</v>
      </c>
      <c r="AE222" s="42">
        <v>7.6</v>
      </c>
      <c r="AF222" s="42" t="s">
        <v>81</v>
      </c>
      <c r="AG222" s="42">
        <v>50</v>
      </c>
      <c r="AH222" s="42">
        <v>7.6</v>
      </c>
      <c r="AI222" s="42" t="s">
        <v>81</v>
      </c>
      <c r="AJ222" s="42">
        <v>50</v>
      </c>
      <c r="AK222" s="42">
        <v>7.6</v>
      </c>
      <c r="AL222" s="42" t="s">
        <v>81</v>
      </c>
      <c r="AM222" s="42" t="s">
        <v>82</v>
      </c>
      <c r="AN222" s="67" t="s">
        <v>82</v>
      </c>
      <c r="AO222" s="67">
        <v>0.06</v>
      </c>
      <c r="AP222" s="67">
        <v>0.0075</v>
      </c>
      <c r="AQ222" s="67" t="s">
        <v>1092</v>
      </c>
      <c r="AR222" s="67">
        <v>4.7E-07</v>
      </c>
      <c r="AS222" s="67">
        <v>16</v>
      </c>
      <c r="AT222" s="67" t="s">
        <v>1061</v>
      </c>
      <c r="AU222" s="67">
        <v>20000</v>
      </c>
      <c r="AV222" s="67">
        <v>13100</v>
      </c>
      <c r="AW222" s="67">
        <v>15000</v>
      </c>
      <c r="AX222" s="67" t="s">
        <v>1061</v>
      </c>
      <c r="AY222" s="67">
        <v>39.64</v>
      </c>
      <c r="AZ222" s="67">
        <v>4.5</v>
      </c>
      <c r="BA222" s="39" t="s">
        <v>1029</v>
      </c>
      <c r="BB222" s="105" t="s">
        <v>1060</v>
      </c>
    </row>
    <row r="223" spans="1:54" ht="12.75">
      <c r="A223" s="42" t="s">
        <v>205</v>
      </c>
      <c r="B223" s="40" t="s">
        <v>647</v>
      </c>
      <c r="C223" s="41">
        <v>20</v>
      </c>
      <c r="D223" s="76" t="s">
        <v>102</v>
      </c>
      <c r="E223" s="41">
        <v>20</v>
      </c>
      <c r="F223" s="76" t="s">
        <v>102</v>
      </c>
      <c r="G223" s="41">
        <v>2000</v>
      </c>
      <c r="H223" s="76" t="s">
        <v>102</v>
      </c>
      <c r="I223" s="41">
        <v>2000</v>
      </c>
      <c r="J223" s="76" t="s">
        <v>102</v>
      </c>
      <c r="K223" s="41">
        <v>20000</v>
      </c>
      <c r="L223" s="76" t="s">
        <v>102</v>
      </c>
      <c r="M223" s="41">
        <v>20000</v>
      </c>
      <c r="N223" s="80" t="s">
        <v>102</v>
      </c>
      <c r="O223" s="67">
        <v>660</v>
      </c>
      <c r="P223" s="67" t="s">
        <v>492</v>
      </c>
      <c r="Q223" s="67">
        <v>8400</v>
      </c>
      <c r="R223" s="67" t="s">
        <v>492</v>
      </c>
      <c r="S223" s="67">
        <v>190000</v>
      </c>
      <c r="T223" s="67" t="s">
        <v>80</v>
      </c>
      <c r="U223" s="42">
        <v>2</v>
      </c>
      <c r="V223" s="42">
        <v>1</v>
      </c>
      <c r="W223" s="42" t="s">
        <v>81</v>
      </c>
      <c r="X223" s="42">
        <v>2</v>
      </c>
      <c r="Y223" s="42">
        <v>1</v>
      </c>
      <c r="Z223" s="42" t="s">
        <v>81</v>
      </c>
      <c r="AA223" s="42">
        <v>200</v>
      </c>
      <c r="AB223" s="42">
        <v>100</v>
      </c>
      <c r="AC223" s="42" t="s">
        <v>81</v>
      </c>
      <c r="AD223" s="42">
        <v>200</v>
      </c>
      <c r="AE223" s="42">
        <v>100</v>
      </c>
      <c r="AF223" s="42" t="s">
        <v>81</v>
      </c>
      <c r="AG223" s="42">
        <v>2000</v>
      </c>
      <c r="AH223" s="42">
        <v>1000</v>
      </c>
      <c r="AI223" s="42" t="s">
        <v>81</v>
      </c>
      <c r="AJ223" s="42">
        <v>2000</v>
      </c>
      <c r="AK223" s="42">
        <v>1000</v>
      </c>
      <c r="AL223" s="42" t="s">
        <v>81</v>
      </c>
      <c r="AM223" s="42" t="s">
        <v>82</v>
      </c>
      <c r="AN223" s="67" t="s">
        <v>82</v>
      </c>
      <c r="AO223" s="67">
        <v>0.003</v>
      </c>
      <c r="AP223" s="67" t="s">
        <v>1059</v>
      </c>
      <c r="AQ223" s="67" t="s">
        <v>1059</v>
      </c>
      <c r="AR223" s="67" t="s">
        <v>1059</v>
      </c>
      <c r="AS223" s="67">
        <v>160</v>
      </c>
      <c r="AT223" s="67" t="s">
        <v>1060</v>
      </c>
      <c r="AU223" s="67">
        <v>4500</v>
      </c>
      <c r="AV223" s="67" t="s">
        <v>1059</v>
      </c>
      <c r="AW223" s="67" t="s">
        <v>1059</v>
      </c>
      <c r="AX223" s="67" t="s">
        <v>1060</v>
      </c>
      <c r="AY223" s="67">
        <v>209.5</v>
      </c>
      <c r="AZ223" s="67">
        <v>5.88</v>
      </c>
      <c r="BA223" s="39" t="s">
        <v>1029</v>
      </c>
      <c r="BB223" s="105" t="s">
        <v>1060</v>
      </c>
    </row>
    <row r="224" spans="1:54" ht="12.75">
      <c r="A224" s="42" t="s">
        <v>206</v>
      </c>
      <c r="B224" s="40" t="s">
        <v>648</v>
      </c>
      <c r="C224" s="41">
        <v>70</v>
      </c>
      <c r="D224" s="76" t="s">
        <v>95</v>
      </c>
      <c r="E224" s="41">
        <v>70</v>
      </c>
      <c r="F224" s="76" t="s">
        <v>95</v>
      </c>
      <c r="G224" s="41">
        <v>7000</v>
      </c>
      <c r="H224" s="76" t="s">
        <v>95</v>
      </c>
      <c r="I224" s="41">
        <v>7000</v>
      </c>
      <c r="J224" s="76" t="s">
        <v>95</v>
      </c>
      <c r="K224" s="41">
        <v>70000</v>
      </c>
      <c r="L224" s="76" t="s">
        <v>95</v>
      </c>
      <c r="M224" s="41">
        <v>70000</v>
      </c>
      <c r="N224" s="80" t="s">
        <v>95</v>
      </c>
      <c r="O224" s="67">
        <v>2200</v>
      </c>
      <c r="P224" s="67" t="s">
        <v>492</v>
      </c>
      <c r="Q224" s="67">
        <v>28000</v>
      </c>
      <c r="R224" s="67" t="s">
        <v>492</v>
      </c>
      <c r="S224" s="67">
        <v>190000</v>
      </c>
      <c r="T224" s="67" t="s">
        <v>80</v>
      </c>
      <c r="U224" s="42">
        <v>7</v>
      </c>
      <c r="V224" s="42">
        <v>1.8</v>
      </c>
      <c r="W224" s="42" t="s">
        <v>81</v>
      </c>
      <c r="X224" s="42">
        <v>7</v>
      </c>
      <c r="Y224" s="42">
        <v>1.8</v>
      </c>
      <c r="Z224" s="42" t="s">
        <v>81</v>
      </c>
      <c r="AA224" s="42">
        <v>700</v>
      </c>
      <c r="AB224" s="42">
        <v>180</v>
      </c>
      <c r="AC224" s="42" t="s">
        <v>81</v>
      </c>
      <c r="AD224" s="42">
        <v>700</v>
      </c>
      <c r="AE224" s="42">
        <v>180</v>
      </c>
      <c r="AF224" s="42" t="s">
        <v>81</v>
      </c>
      <c r="AG224" s="42">
        <v>7000</v>
      </c>
      <c r="AH224" s="42">
        <v>1800</v>
      </c>
      <c r="AI224" s="42" t="s">
        <v>81</v>
      </c>
      <c r="AJ224" s="42">
        <v>7000</v>
      </c>
      <c r="AK224" s="42">
        <v>1800</v>
      </c>
      <c r="AL224" s="42" t="s">
        <v>81</v>
      </c>
      <c r="AM224" s="42" t="s">
        <v>82</v>
      </c>
      <c r="AN224" s="67" t="s">
        <v>82</v>
      </c>
      <c r="AO224" s="67">
        <v>0.01</v>
      </c>
      <c r="AP224" s="67" t="s">
        <v>1059</v>
      </c>
      <c r="AQ224" s="67" t="s">
        <v>1059</v>
      </c>
      <c r="AR224" s="67" t="s">
        <v>1059</v>
      </c>
      <c r="AS224" s="67">
        <v>59</v>
      </c>
      <c r="AT224" s="67" t="s">
        <v>1060</v>
      </c>
      <c r="AU224" s="67">
        <v>677</v>
      </c>
      <c r="AV224" s="67" t="s">
        <v>1059</v>
      </c>
      <c r="AW224" s="67" t="s">
        <v>1059</v>
      </c>
      <c r="AX224" s="67" t="s">
        <v>1060</v>
      </c>
      <c r="AY224" s="67">
        <v>215</v>
      </c>
      <c r="AZ224" s="67">
        <v>1.39</v>
      </c>
      <c r="BA224" s="39" t="s">
        <v>1029</v>
      </c>
      <c r="BB224" s="105" t="s">
        <v>1060</v>
      </c>
    </row>
    <row r="225" spans="1:54" ht="12.75">
      <c r="A225" s="42" t="s">
        <v>207</v>
      </c>
      <c r="B225" s="40" t="s">
        <v>649</v>
      </c>
      <c r="C225" s="41">
        <v>5</v>
      </c>
      <c r="D225" s="76" t="s">
        <v>95</v>
      </c>
      <c r="E225" s="41">
        <v>5</v>
      </c>
      <c r="F225" s="76" t="s">
        <v>95</v>
      </c>
      <c r="G225" s="41">
        <v>500</v>
      </c>
      <c r="H225" s="76" t="s">
        <v>95</v>
      </c>
      <c r="I225" s="41">
        <v>500</v>
      </c>
      <c r="J225" s="76" t="s">
        <v>95</v>
      </c>
      <c r="K225" s="41">
        <v>50</v>
      </c>
      <c r="L225" s="76" t="s">
        <v>95</v>
      </c>
      <c r="M225" s="41">
        <v>50</v>
      </c>
      <c r="N225" s="80" t="s">
        <v>95</v>
      </c>
      <c r="O225" s="67">
        <v>45</v>
      </c>
      <c r="P225" s="67" t="s">
        <v>389</v>
      </c>
      <c r="Q225" s="67">
        <v>220</v>
      </c>
      <c r="R225" s="67" t="s">
        <v>389</v>
      </c>
      <c r="S225" s="67">
        <v>260</v>
      </c>
      <c r="T225" s="67" t="s">
        <v>389</v>
      </c>
      <c r="U225" s="42">
        <v>0.5</v>
      </c>
      <c r="V225" s="42">
        <v>0.11</v>
      </c>
      <c r="W225" s="42" t="s">
        <v>81</v>
      </c>
      <c r="X225" s="42">
        <v>0.5</v>
      </c>
      <c r="Y225" s="42">
        <v>0.11</v>
      </c>
      <c r="Z225" s="42" t="s">
        <v>81</v>
      </c>
      <c r="AA225" s="42">
        <v>50</v>
      </c>
      <c r="AB225" s="42">
        <v>11</v>
      </c>
      <c r="AC225" s="42" t="s">
        <v>81</v>
      </c>
      <c r="AD225" s="42">
        <v>50</v>
      </c>
      <c r="AE225" s="42">
        <v>11</v>
      </c>
      <c r="AF225" s="42" t="s">
        <v>81</v>
      </c>
      <c r="AG225" s="42">
        <v>5</v>
      </c>
      <c r="AH225" s="42">
        <v>1.1</v>
      </c>
      <c r="AI225" s="42" t="s">
        <v>81</v>
      </c>
      <c r="AJ225" s="42">
        <v>5</v>
      </c>
      <c r="AK225" s="42">
        <v>1.1</v>
      </c>
      <c r="AL225" s="42" t="s">
        <v>81</v>
      </c>
      <c r="AM225" s="42" t="s">
        <v>82</v>
      </c>
      <c r="AN225" s="67" t="s">
        <v>82</v>
      </c>
      <c r="AO225" s="67">
        <v>0.09</v>
      </c>
      <c r="AP225" s="67">
        <v>0.036</v>
      </c>
      <c r="AQ225" s="67" t="s">
        <v>1093</v>
      </c>
      <c r="AR225" s="67">
        <v>1E-05</v>
      </c>
      <c r="AS225" s="67">
        <v>47</v>
      </c>
      <c r="AT225" s="67" t="s">
        <v>1061</v>
      </c>
      <c r="AU225" s="67">
        <v>2700</v>
      </c>
      <c r="AV225" s="67">
        <v>13100</v>
      </c>
      <c r="AW225" s="67">
        <v>15000</v>
      </c>
      <c r="AX225" s="67" t="s">
        <v>1061</v>
      </c>
      <c r="AY225" s="67">
        <v>96</v>
      </c>
      <c r="AZ225" s="67">
        <v>0.1</v>
      </c>
      <c r="BA225" s="39" t="s">
        <v>1029</v>
      </c>
      <c r="BB225" s="105" t="s">
        <v>1060</v>
      </c>
    </row>
    <row r="226" spans="1:54" ht="12.75">
      <c r="A226" s="43" t="s">
        <v>208</v>
      </c>
      <c r="B226" s="44" t="s">
        <v>650</v>
      </c>
      <c r="C226" s="39">
        <v>6.6</v>
      </c>
      <c r="D226" s="75" t="s">
        <v>492</v>
      </c>
      <c r="E226" s="41">
        <v>26</v>
      </c>
      <c r="F226" s="76" t="s">
        <v>492</v>
      </c>
      <c r="G226" s="41">
        <v>660</v>
      </c>
      <c r="H226" s="76" t="s">
        <v>492</v>
      </c>
      <c r="I226" s="41">
        <v>2600</v>
      </c>
      <c r="J226" s="76" t="s">
        <v>492</v>
      </c>
      <c r="K226" s="41">
        <v>660</v>
      </c>
      <c r="L226" s="76" t="s">
        <v>492</v>
      </c>
      <c r="M226" s="41">
        <v>2600</v>
      </c>
      <c r="N226" s="80" t="s">
        <v>492</v>
      </c>
      <c r="O226" s="67">
        <v>110</v>
      </c>
      <c r="P226" s="67" t="s">
        <v>389</v>
      </c>
      <c r="Q226" s="67">
        <v>560</v>
      </c>
      <c r="R226" s="67" t="s">
        <v>389</v>
      </c>
      <c r="S226" s="67">
        <v>640</v>
      </c>
      <c r="T226" s="67" t="s">
        <v>389</v>
      </c>
      <c r="U226" s="42">
        <v>0.66</v>
      </c>
      <c r="V226" s="42">
        <v>0.12</v>
      </c>
      <c r="W226" s="42" t="s">
        <v>81</v>
      </c>
      <c r="X226" s="42">
        <v>2.6</v>
      </c>
      <c r="Y226" s="42">
        <v>0.46</v>
      </c>
      <c r="Z226" s="42" t="s">
        <v>81</v>
      </c>
      <c r="AA226" s="42">
        <v>66</v>
      </c>
      <c r="AB226" s="42">
        <v>12</v>
      </c>
      <c r="AC226" s="42" t="s">
        <v>81</v>
      </c>
      <c r="AD226" s="42">
        <v>260</v>
      </c>
      <c r="AE226" s="42">
        <v>46</v>
      </c>
      <c r="AF226" s="42" t="s">
        <v>81</v>
      </c>
      <c r="AG226" s="42">
        <v>66</v>
      </c>
      <c r="AH226" s="42">
        <v>12</v>
      </c>
      <c r="AI226" s="42" t="s">
        <v>81</v>
      </c>
      <c r="AJ226" s="42">
        <v>260</v>
      </c>
      <c r="AK226" s="42">
        <v>46</v>
      </c>
      <c r="AL226" s="42" t="s">
        <v>81</v>
      </c>
      <c r="AM226" s="42" t="s">
        <v>82</v>
      </c>
      <c r="AN226" s="67" t="s">
        <v>82</v>
      </c>
      <c r="AO226" s="67">
        <v>0.03</v>
      </c>
      <c r="AP226" s="67">
        <v>0.1</v>
      </c>
      <c r="AQ226" s="67" t="s">
        <v>1094</v>
      </c>
      <c r="AR226" s="67">
        <v>4E-06</v>
      </c>
      <c r="AS226" s="67">
        <v>27</v>
      </c>
      <c r="AT226" s="67" t="s">
        <v>1061</v>
      </c>
      <c r="AU226" s="67">
        <v>2700</v>
      </c>
      <c r="AV226" s="67">
        <v>13100</v>
      </c>
      <c r="AW226" s="67">
        <v>15000</v>
      </c>
      <c r="AX226" s="67" t="s">
        <v>1061</v>
      </c>
      <c r="AY226" s="67">
        <v>108</v>
      </c>
      <c r="AZ226" s="67">
        <v>22.38</v>
      </c>
      <c r="BA226" s="39" t="s">
        <v>1029</v>
      </c>
      <c r="BB226" s="105" t="s">
        <v>1060</v>
      </c>
    </row>
    <row r="227" spans="1:54" ht="12.75">
      <c r="A227" s="42" t="s">
        <v>209</v>
      </c>
      <c r="B227" s="40" t="s">
        <v>651</v>
      </c>
      <c r="C227" s="41">
        <v>200</v>
      </c>
      <c r="D227" s="76" t="s">
        <v>95</v>
      </c>
      <c r="E227" s="41">
        <v>200</v>
      </c>
      <c r="F227" s="76" t="s">
        <v>95</v>
      </c>
      <c r="G227" s="41">
        <v>20000</v>
      </c>
      <c r="H227" s="76" t="s">
        <v>95</v>
      </c>
      <c r="I227" s="41">
        <v>20000</v>
      </c>
      <c r="J227" s="76" t="s">
        <v>95</v>
      </c>
      <c r="K227" s="41">
        <v>20000</v>
      </c>
      <c r="L227" s="76" t="s">
        <v>95</v>
      </c>
      <c r="M227" s="41">
        <v>20000</v>
      </c>
      <c r="N227" s="80" t="s">
        <v>95</v>
      </c>
      <c r="O227" s="67">
        <v>6600</v>
      </c>
      <c r="P227" s="67" t="s">
        <v>492</v>
      </c>
      <c r="Q227" s="67">
        <v>10000</v>
      </c>
      <c r="R227" s="67" t="s">
        <v>80</v>
      </c>
      <c r="S227" s="67">
        <v>10000</v>
      </c>
      <c r="T227" s="67" t="s">
        <v>80</v>
      </c>
      <c r="U227" s="42">
        <v>20</v>
      </c>
      <c r="V227" s="42">
        <v>5.3</v>
      </c>
      <c r="W227" s="42" t="s">
        <v>81</v>
      </c>
      <c r="X227" s="42">
        <v>20</v>
      </c>
      <c r="Y227" s="42">
        <v>5.3</v>
      </c>
      <c r="Z227" s="42" t="s">
        <v>81</v>
      </c>
      <c r="AA227" s="42">
        <v>2000</v>
      </c>
      <c r="AB227" s="42">
        <v>530</v>
      </c>
      <c r="AC227" s="42" t="s">
        <v>81</v>
      </c>
      <c r="AD227" s="42">
        <v>2000</v>
      </c>
      <c r="AE227" s="42">
        <v>530</v>
      </c>
      <c r="AF227" s="42" t="s">
        <v>81</v>
      </c>
      <c r="AG227" s="42">
        <v>2000</v>
      </c>
      <c r="AH227" s="42">
        <v>530</v>
      </c>
      <c r="AI227" s="42" t="s">
        <v>81</v>
      </c>
      <c r="AJ227" s="42">
        <v>2000</v>
      </c>
      <c r="AK227" s="42">
        <v>530</v>
      </c>
      <c r="AL227" s="42" t="s">
        <v>81</v>
      </c>
      <c r="AM227" s="42" t="s">
        <v>82</v>
      </c>
      <c r="AN227" s="67" t="s">
        <v>82</v>
      </c>
      <c r="AO227" s="67">
        <v>0.03</v>
      </c>
      <c r="AP227" s="67" t="s">
        <v>1059</v>
      </c>
      <c r="AQ227" s="67" t="s">
        <v>1059</v>
      </c>
      <c r="AR227" s="67" t="s">
        <v>1059</v>
      </c>
      <c r="AS227" s="67">
        <v>62</v>
      </c>
      <c r="AT227" s="67" t="s">
        <v>1061</v>
      </c>
      <c r="AU227" s="67">
        <v>500000</v>
      </c>
      <c r="AV227" s="67">
        <v>13000</v>
      </c>
      <c r="AW227" s="67">
        <v>14900</v>
      </c>
      <c r="AX227" s="67" t="s">
        <v>1061</v>
      </c>
      <c r="AY227" s="67">
        <v>190</v>
      </c>
      <c r="AZ227" s="67">
        <v>2.11</v>
      </c>
      <c r="BA227" s="39" t="s">
        <v>1029</v>
      </c>
      <c r="BB227" s="105" t="s">
        <v>1060</v>
      </c>
    </row>
    <row r="228" spans="1:54" ht="12.75">
      <c r="A228" s="42" t="s">
        <v>210</v>
      </c>
      <c r="B228" s="40" t="s">
        <v>652</v>
      </c>
      <c r="C228" s="39">
        <v>2.3</v>
      </c>
      <c r="D228" s="75" t="s">
        <v>492</v>
      </c>
      <c r="E228" s="39">
        <v>9</v>
      </c>
      <c r="F228" s="75" t="s">
        <v>492</v>
      </c>
      <c r="G228" s="41">
        <v>230</v>
      </c>
      <c r="H228" s="76" t="s">
        <v>492</v>
      </c>
      <c r="I228" s="41">
        <v>900</v>
      </c>
      <c r="J228" s="75" t="s">
        <v>492</v>
      </c>
      <c r="K228" s="39">
        <v>2.3</v>
      </c>
      <c r="L228" s="80" t="s">
        <v>492</v>
      </c>
      <c r="M228" s="39">
        <v>9</v>
      </c>
      <c r="N228" s="80" t="s">
        <v>492</v>
      </c>
      <c r="O228" s="67">
        <v>62</v>
      </c>
      <c r="P228" s="67" t="s">
        <v>492</v>
      </c>
      <c r="Q228" s="67">
        <v>270</v>
      </c>
      <c r="R228" s="67" t="s">
        <v>492</v>
      </c>
      <c r="S228" s="67">
        <v>10000</v>
      </c>
      <c r="T228" s="67" t="s">
        <v>80</v>
      </c>
      <c r="U228" s="42">
        <v>0.23</v>
      </c>
      <c r="V228" s="42">
        <v>0.054000000000000006</v>
      </c>
      <c r="W228" s="42" t="s">
        <v>81</v>
      </c>
      <c r="X228" s="42">
        <v>0.9</v>
      </c>
      <c r="Y228" s="42">
        <v>0.21</v>
      </c>
      <c r="Z228" s="42" t="s">
        <v>81</v>
      </c>
      <c r="AA228" s="42">
        <v>23</v>
      </c>
      <c r="AB228" s="42">
        <v>5.4</v>
      </c>
      <c r="AC228" s="42" t="s">
        <v>81</v>
      </c>
      <c r="AD228" s="42">
        <v>90</v>
      </c>
      <c r="AE228" s="42">
        <v>21</v>
      </c>
      <c r="AF228" s="42" t="s">
        <v>81</v>
      </c>
      <c r="AG228" s="42">
        <v>0.23</v>
      </c>
      <c r="AH228" s="42">
        <v>0.054000000000000006</v>
      </c>
      <c r="AI228" s="42" t="s">
        <v>81</v>
      </c>
      <c r="AJ228" s="42">
        <v>0.9</v>
      </c>
      <c r="AK228" s="42">
        <v>0.21</v>
      </c>
      <c r="AL228" s="42" t="s">
        <v>81</v>
      </c>
      <c r="AM228" s="42" t="s">
        <v>82</v>
      </c>
      <c r="AN228" s="67" t="s">
        <v>82</v>
      </c>
      <c r="AO228" s="67">
        <v>0.0005</v>
      </c>
      <c r="AP228" s="67">
        <v>0.29</v>
      </c>
      <c r="AQ228" s="67" t="s">
        <v>1095</v>
      </c>
      <c r="AR228" s="67">
        <v>8.3E-05</v>
      </c>
      <c r="AS228" s="67">
        <v>50</v>
      </c>
      <c r="AT228" s="67" t="s">
        <v>1060</v>
      </c>
      <c r="AU228" s="67">
        <v>10000</v>
      </c>
      <c r="AV228" s="67" t="s">
        <v>1059</v>
      </c>
      <c r="AW228" s="67" t="s">
        <v>1059</v>
      </c>
      <c r="AX228" s="67" t="s">
        <v>1061</v>
      </c>
      <c r="AY228" s="67">
        <v>234</v>
      </c>
      <c r="AZ228" s="67" t="s">
        <v>1059</v>
      </c>
      <c r="BA228" s="39" t="s">
        <v>1029</v>
      </c>
      <c r="BB228" s="105" t="s">
        <v>1060</v>
      </c>
    </row>
    <row r="229" spans="1:54" ht="12.75">
      <c r="A229" s="43" t="s">
        <v>211</v>
      </c>
      <c r="B229" s="44" t="s">
        <v>653</v>
      </c>
      <c r="C229" s="39">
        <v>15</v>
      </c>
      <c r="D229" s="75" t="s">
        <v>389</v>
      </c>
      <c r="E229" s="39">
        <v>62</v>
      </c>
      <c r="F229" s="75" t="s">
        <v>389</v>
      </c>
      <c r="G229" s="41">
        <v>1500</v>
      </c>
      <c r="H229" s="76" t="s">
        <v>389</v>
      </c>
      <c r="I229" s="41">
        <v>6200</v>
      </c>
      <c r="J229" s="75" t="s">
        <v>389</v>
      </c>
      <c r="K229" s="39">
        <v>15</v>
      </c>
      <c r="L229" s="80" t="s">
        <v>389</v>
      </c>
      <c r="M229" s="39">
        <v>62</v>
      </c>
      <c r="N229" s="80" t="s">
        <v>389</v>
      </c>
      <c r="O229" s="67">
        <v>130</v>
      </c>
      <c r="P229" s="67" t="s">
        <v>389</v>
      </c>
      <c r="Q229" s="67">
        <v>550</v>
      </c>
      <c r="R229" s="67" t="s">
        <v>389</v>
      </c>
      <c r="S229" s="67">
        <v>630</v>
      </c>
      <c r="T229" s="67" t="s">
        <v>389</v>
      </c>
      <c r="U229" s="42">
        <v>1.5</v>
      </c>
      <c r="V229" s="42">
        <v>3.2</v>
      </c>
      <c r="W229" s="42" t="s">
        <v>81</v>
      </c>
      <c r="X229" s="42">
        <v>6.2</v>
      </c>
      <c r="Y229" s="42">
        <v>13</v>
      </c>
      <c r="Z229" s="42" t="s">
        <v>81</v>
      </c>
      <c r="AA229" s="42">
        <v>150</v>
      </c>
      <c r="AB229" s="42">
        <v>320</v>
      </c>
      <c r="AC229" s="42" t="s">
        <v>81</v>
      </c>
      <c r="AD229" s="42">
        <v>620</v>
      </c>
      <c r="AE229" s="42">
        <v>1300</v>
      </c>
      <c r="AF229" s="42" t="s">
        <v>81</v>
      </c>
      <c r="AG229" s="42">
        <v>1.5</v>
      </c>
      <c r="AH229" s="42">
        <v>3.2</v>
      </c>
      <c r="AI229" s="42" t="s">
        <v>81</v>
      </c>
      <c r="AJ229" s="42">
        <v>6.2</v>
      </c>
      <c r="AK229" s="42">
        <v>13</v>
      </c>
      <c r="AL229" s="42" t="s">
        <v>81</v>
      </c>
      <c r="AM229" s="42">
        <v>30</v>
      </c>
      <c r="AN229" s="67" t="s">
        <v>82</v>
      </c>
      <c r="AO229" s="67">
        <v>0.008</v>
      </c>
      <c r="AP229" s="67" t="s">
        <v>1059</v>
      </c>
      <c r="AQ229" s="67" t="s">
        <v>1082</v>
      </c>
      <c r="AR229" s="67" t="s">
        <v>1059</v>
      </c>
      <c r="AS229" s="67">
        <v>810</v>
      </c>
      <c r="AT229" s="67" t="s">
        <v>1061</v>
      </c>
      <c r="AU229" s="67">
        <v>40</v>
      </c>
      <c r="AV229" s="67">
        <v>13000</v>
      </c>
      <c r="AW229" s="67">
        <v>14900</v>
      </c>
      <c r="AX229" s="67" t="s">
        <v>1060</v>
      </c>
      <c r="AY229" s="67">
        <v>167</v>
      </c>
      <c r="AZ229" s="67" t="s">
        <v>1059</v>
      </c>
      <c r="BA229" s="39" t="s">
        <v>1029</v>
      </c>
      <c r="BB229" s="105" t="s">
        <v>1060</v>
      </c>
    </row>
    <row r="230" spans="1:54" ht="12.75">
      <c r="A230" s="42" t="s">
        <v>212</v>
      </c>
      <c r="B230" s="40" t="s">
        <v>654</v>
      </c>
      <c r="C230" s="39">
        <v>0.040999999999999995</v>
      </c>
      <c r="D230" s="75" t="s">
        <v>492</v>
      </c>
      <c r="E230" s="39">
        <v>0.16</v>
      </c>
      <c r="F230" s="75" t="s">
        <v>492</v>
      </c>
      <c r="G230" s="39">
        <v>4.1</v>
      </c>
      <c r="H230" s="75" t="s">
        <v>492</v>
      </c>
      <c r="I230" s="41">
        <v>16</v>
      </c>
      <c r="J230" s="76" t="s">
        <v>492</v>
      </c>
      <c r="K230" s="41">
        <v>41</v>
      </c>
      <c r="L230" s="76" t="s">
        <v>492</v>
      </c>
      <c r="M230" s="41">
        <v>160</v>
      </c>
      <c r="N230" s="80" t="s">
        <v>492</v>
      </c>
      <c r="O230" s="67">
        <v>1.1</v>
      </c>
      <c r="P230" s="67" t="s">
        <v>492</v>
      </c>
      <c r="Q230" s="67">
        <v>5</v>
      </c>
      <c r="R230" s="67" t="s">
        <v>492</v>
      </c>
      <c r="S230" s="67">
        <v>190000</v>
      </c>
      <c r="T230" s="67" t="s">
        <v>80</v>
      </c>
      <c r="U230" s="42">
        <v>0.0040999999999999995</v>
      </c>
      <c r="V230" s="42">
        <v>0.11</v>
      </c>
      <c r="W230" s="42" t="s">
        <v>81</v>
      </c>
      <c r="X230" s="42">
        <v>0.016000000000000004</v>
      </c>
      <c r="Y230" s="42">
        <v>0.44</v>
      </c>
      <c r="Z230" s="42" t="s">
        <v>81</v>
      </c>
      <c r="AA230" s="42">
        <v>0.41</v>
      </c>
      <c r="AB230" s="42">
        <v>11</v>
      </c>
      <c r="AC230" s="42" t="s">
        <v>81</v>
      </c>
      <c r="AD230" s="42">
        <v>1.6</v>
      </c>
      <c r="AE230" s="42">
        <v>44</v>
      </c>
      <c r="AF230" s="42" t="s">
        <v>81</v>
      </c>
      <c r="AG230" s="42">
        <v>4.1</v>
      </c>
      <c r="AH230" s="42">
        <v>110</v>
      </c>
      <c r="AI230" s="42" t="s">
        <v>81</v>
      </c>
      <c r="AJ230" s="42">
        <v>16</v>
      </c>
      <c r="AK230" s="42">
        <v>440</v>
      </c>
      <c r="AL230" s="42" t="s">
        <v>81</v>
      </c>
      <c r="AM230" s="42">
        <v>15</v>
      </c>
      <c r="AN230" s="67" t="s">
        <v>82</v>
      </c>
      <c r="AO230" s="67">
        <v>5E-05</v>
      </c>
      <c r="AP230" s="67">
        <v>16</v>
      </c>
      <c r="AQ230" s="67" t="s">
        <v>1059</v>
      </c>
      <c r="AR230" s="67">
        <v>0.0046</v>
      </c>
      <c r="AS230" s="67">
        <v>11000</v>
      </c>
      <c r="AT230" s="67" t="s">
        <v>1060</v>
      </c>
      <c r="AU230" s="67">
        <v>0.17</v>
      </c>
      <c r="AV230" s="67" t="s">
        <v>1059</v>
      </c>
      <c r="AW230" s="67" t="s">
        <v>1059</v>
      </c>
      <c r="AX230" s="67" t="s">
        <v>1060</v>
      </c>
      <c r="AY230" s="67">
        <v>385</v>
      </c>
      <c r="AZ230" s="67">
        <v>0.12</v>
      </c>
      <c r="BA230" s="39" t="s">
        <v>1029</v>
      </c>
      <c r="BB230" s="105" t="s">
        <v>1061</v>
      </c>
    </row>
    <row r="231" spans="1:54" ht="12.75">
      <c r="A231" s="86" t="s">
        <v>430</v>
      </c>
      <c r="B231" s="87" t="s">
        <v>959</v>
      </c>
      <c r="C231" s="39" t="s">
        <v>82</v>
      </c>
      <c r="D231" s="39" t="s">
        <v>82</v>
      </c>
      <c r="E231" s="39" t="s">
        <v>82</v>
      </c>
      <c r="F231" s="39" t="s">
        <v>82</v>
      </c>
      <c r="G231" s="39" t="s">
        <v>82</v>
      </c>
      <c r="H231" s="39" t="s">
        <v>82</v>
      </c>
      <c r="I231" s="39" t="s">
        <v>82</v>
      </c>
      <c r="J231" s="39" t="s">
        <v>82</v>
      </c>
      <c r="K231" s="39" t="s">
        <v>82</v>
      </c>
      <c r="L231" s="39" t="s">
        <v>82</v>
      </c>
      <c r="M231" s="39" t="s">
        <v>82</v>
      </c>
      <c r="N231" s="39" t="s">
        <v>82</v>
      </c>
      <c r="O231" s="67">
        <v>10000</v>
      </c>
      <c r="P231" s="67" t="s">
        <v>80</v>
      </c>
      <c r="Q231" s="67">
        <v>10000</v>
      </c>
      <c r="R231" s="67" t="s">
        <v>80</v>
      </c>
      <c r="S231" s="67">
        <v>10000</v>
      </c>
      <c r="T231" s="67" t="s">
        <v>80</v>
      </c>
      <c r="U231" s="42" t="s">
        <v>82</v>
      </c>
      <c r="V231" s="42" t="s">
        <v>82</v>
      </c>
      <c r="W231" s="42" t="s">
        <v>82</v>
      </c>
      <c r="X231" s="42" t="s">
        <v>82</v>
      </c>
      <c r="Y231" s="42" t="s">
        <v>82</v>
      </c>
      <c r="Z231" s="42" t="s">
        <v>82</v>
      </c>
      <c r="AA231" s="42" t="s">
        <v>82</v>
      </c>
      <c r="AB231" s="42" t="s">
        <v>82</v>
      </c>
      <c r="AC231" s="42" t="s">
        <v>82</v>
      </c>
      <c r="AD231" s="42" t="s">
        <v>82</v>
      </c>
      <c r="AE231" s="42" t="s">
        <v>82</v>
      </c>
      <c r="AF231" s="42" t="s">
        <v>82</v>
      </c>
      <c r="AG231" s="42" t="s">
        <v>82</v>
      </c>
      <c r="AH231" s="42" t="s">
        <v>82</v>
      </c>
      <c r="AI231" s="42" t="s">
        <v>82</v>
      </c>
      <c r="AJ231" s="42" t="s">
        <v>82</v>
      </c>
      <c r="AK231" s="42" t="s">
        <v>82</v>
      </c>
      <c r="AL231" s="42" t="s">
        <v>82</v>
      </c>
      <c r="AM231" s="42" t="s">
        <v>82</v>
      </c>
      <c r="AN231" s="67" t="s">
        <v>82</v>
      </c>
      <c r="AO231" s="67" t="s">
        <v>1059</v>
      </c>
      <c r="AP231" s="67" t="s">
        <v>1059</v>
      </c>
      <c r="AQ231" s="67">
        <v>0.003</v>
      </c>
      <c r="AR231" s="67" t="s">
        <v>1059</v>
      </c>
      <c r="AS231" s="67">
        <v>4</v>
      </c>
      <c r="AT231" s="67" t="s">
        <v>1060</v>
      </c>
      <c r="AU231" s="67">
        <v>1000000</v>
      </c>
      <c r="AV231" s="67" t="s">
        <v>1059</v>
      </c>
      <c r="AW231" s="67" t="s">
        <v>1059</v>
      </c>
      <c r="AX231" s="67" t="s">
        <v>1061</v>
      </c>
      <c r="AY231" s="67">
        <v>269</v>
      </c>
      <c r="AZ231" s="67" t="s">
        <v>1059</v>
      </c>
      <c r="BA231" s="39" t="s">
        <v>1029</v>
      </c>
      <c r="BB231" s="105" t="s">
        <v>1060</v>
      </c>
    </row>
    <row r="232" spans="1:54" ht="12.75">
      <c r="A232" s="42" t="s">
        <v>213</v>
      </c>
      <c r="B232" s="40" t="s">
        <v>655</v>
      </c>
      <c r="C232" s="41">
        <v>29000</v>
      </c>
      <c r="D232" s="76" t="s">
        <v>492</v>
      </c>
      <c r="E232" s="41">
        <v>82000</v>
      </c>
      <c r="F232" s="76" t="s">
        <v>492</v>
      </c>
      <c r="G232" s="41">
        <v>1100000</v>
      </c>
      <c r="H232" s="76" t="s">
        <v>79</v>
      </c>
      <c r="I232" s="41">
        <v>1100000</v>
      </c>
      <c r="J232" s="76" t="s">
        <v>79</v>
      </c>
      <c r="K232" s="41">
        <v>1100000</v>
      </c>
      <c r="L232" s="76" t="s">
        <v>79</v>
      </c>
      <c r="M232" s="41">
        <v>1100000</v>
      </c>
      <c r="N232" s="80" t="s">
        <v>79</v>
      </c>
      <c r="O232" s="67">
        <v>10000</v>
      </c>
      <c r="P232" s="67" t="s">
        <v>80</v>
      </c>
      <c r="Q232" s="67">
        <v>10000</v>
      </c>
      <c r="R232" s="67" t="s">
        <v>80</v>
      </c>
      <c r="S232" s="67">
        <v>10000</v>
      </c>
      <c r="T232" s="67" t="s">
        <v>80</v>
      </c>
      <c r="U232" s="42">
        <v>2900</v>
      </c>
      <c r="V232" s="42">
        <v>910</v>
      </c>
      <c r="W232" s="42" t="s">
        <v>81</v>
      </c>
      <c r="X232" s="42">
        <v>8200</v>
      </c>
      <c r="Y232" s="42">
        <v>2600</v>
      </c>
      <c r="Z232" s="42" t="s">
        <v>81</v>
      </c>
      <c r="AA232" s="42">
        <v>10000</v>
      </c>
      <c r="AB232" s="42">
        <v>10000</v>
      </c>
      <c r="AC232" s="42" t="s">
        <v>80</v>
      </c>
      <c r="AD232" s="42">
        <v>10000</v>
      </c>
      <c r="AE232" s="42">
        <v>10000</v>
      </c>
      <c r="AF232" s="42" t="s">
        <v>80</v>
      </c>
      <c r="AG232" s="42">
        <v>10000</v>
      </c>
      <c r="AH232" s="42">
        <v>10000</v>
      </c>
      <c r="AI232" s="42" t="s">
        <v>80</v>
      </c>
      <c r="AJ232" s="42">
        <v>10000</v>
      </c>
      <c r="AK232" s="42">
        <v>10000</v>
      </c>
      <c r="AL232" s="42" t="s">
        <v>80</v>
      </c>
      <c r="AM232" s="42" t="s">
        <v>82</v>
      </c>
      <c r="AN232" s="67" t="s">
        <v>82</v>
      </c>
      <c r="AO232" s="67">
        <v>0.8</v>
      </c>
      <c r="AP232" s="67" t="s">
        <v>1059</v>
      </c>
      <c r="AQ232" s="67" t="s">
        <v>1059</v>
      </c>
      <c r="AR232" s="67" t="s">
        <v>1059</v>
      </c>
      <c r="AS232" s="67">
        <v>81</v>
      </c>
      <c r="AT232" s="67" t="s">
        <v>1060</v>
      </c>
      <c r="AU232" s="67">
        <v>1080</v>
      </c>
      <c r="AV232" s="67" t="s">
        <v>1059</v>
      </c>
      <c r="AW232" s="67" t="s">
        <v>1059</v>
      </c>
      <c r="AX232" s="67" t="s">
        <v>1061</v>
      </c>
      <c r="AY232" s="67">
        <v>298</v>
      </c>
      <c r="AZ232" s="67">
        <v>2.25</v>
      </c>
      <c r="BA232" s="39" t="s">
        <v>1029</v>
      </c>
      <c r="BB232" s="105" t="s">
        <v>1061</v>
      </c>
    </row>
    <row r="233" spans="1:54" ht="12.75">
      <c r="A233" s="43" t="s">
        <v>214</v>
      </c>
      <c r="B233" s="44" t="s">
        <v>656</v>
      </c>
      <c r="C233" s="41">
        <v>200</v>
      </c>
      <c r="D233" s="76" t="s">
        <v>79</v>
      </c>
      <c r="E233" s="41">
        <v>200</v>
      </c>
      <c r="F233" s="76" t="s">
        <v>79</v>
      </c>
      <c r="G233" s="41">
        <v>200</v>
      </c>
      <c r="H233" s="76" t="s">
        <v>79</v>
      </c>
      <c r="I233" s="41">
        <v>200</v>
      </c>
      <c r="J233" s="76" t="s">
        <v>79</v>
      </c>
      <c r="K233" s="41">
        <v>200</v>
      </c>
      <c r="L233" s="76" t="s">
        <v>79</v>
      </c>
      <c r="M233" s="41">
        <v>200</v>
      </c>
      <c r="N233" s="80" t="s">
        <v>79</v>
      </c>
      <c r="O233" s="67">
        <v>4400</v>
      </c>
      <c r="P233" s="67" t="s">
        <v>492</v>
      </c>
      <c r="Q233" s="67">
        <v>56000</v>
      </c>
      <c r="R233" s="67" t="s">
        <v>492</v>
      </c>
      <c r="S233" s="67">
        <v>190000</v>
      </c>
      <c r="T233" s="67" t="s">
        <v>80</v>
      </c>
      <c r="U233" s="42">
        <v>20</v>
      </c>
      <c r="V233" s="42">
        <v>52</v>
      </c>
      <c r="W233" s="42" t="s">
        <v>81</v>
      </c>
      <c r="X233" s="42">
        <v>20</v>
      </c>
      <c r="Y233" s="42">
        <v>52</v>
      </c>
      <c r="Z233" s="42" t="s">
        <v>81</v>
      </c>
      <c r="AA233" s="42">
        <v>20</v>
      </c>
      <c r="AB233" s="42">
        <v>52</v>
      </c>
      <c r="AC233" s="42" t="s">
        <v>81</v>
      </c>
      <c r="AD233" s="42">
        <v>20</v>
      </c>
      <c r="AE233" s="42">
        <v>52</v>
      </c>
      <c r="AF233" s="42" t="s">
        <v>81</v>
      </c>
      <c r="AG233" s="42">
        <v>20</v>
      </c>
      <c r="AH233" s="42">
        <v>52</v>
      </c>
      <c r="AI233" s="42" t="s">
        <v>81</v>
      </c>
      <c r="AJ233" s="42">
        <v>20</v>
      </c>
      <c r="AK233" s="42">
        <v>52</v>
      </c>
      <c r="AL233" s="42" t="s">
        <v>81</v>
      </c>
      <c r="AM233" s="42">
        <v>20</v>
      </c>
      <c r="AN233" s="67" t="s">
        <v>82</v>
      </c>
      <c r="AO233" s="67">
        <v>0.02</v>
      </c>
      <c r="AP233" s="67" t="s">
        <v>1059</v>
      </c>
      <c r="AQ233" s="67" t="s">
        <v>1059</v>
      </c>
      <c r="AR233" s="67" t="s">
        <v>1059</v>
      </c>
      <c r="AS233" s="67">
        <v>1000</v>
      </c>
      <c r="AT233" s="67" t="s">
        <v>1060</v>
      </c>
      <c r="AU233" s="67">
        <v>0.2</v>
      </c>
      <c r="AV233" s="67" t="s">
        <v>1059</v>
      </c>
      <c r="AW233" s="67" t="s">
        <v>1059</v>
      </c>
      <c r="AX233" s="67" t="s">
        <v>1060</v>
      </c>
      <c r="AY233" s="67">
        <v>201</v>
      </c>
      <c r="AZ233" s="67" t="s">
        <v>1059</v>
      </c>
      <c r="BA233" s="39" t="s">
        <v>1029</v>
      </c>
      <c r="BB233" s="105" t="s">
        <v>1060</v>
      </c>
    </row>
    <row r="234" spans="1:54" ht="12.75">
      <c r="A234" s="50" t="s">
        <v>657</v>
      </c>
      <c r="B234" s="44" t="s">
        <v>658</v>
      </c>
      <c r="C234" s="41">
        <v>600</v>
      </c>
      <c r="D234" s="76" t="s">
        <v>102</v>
      </c>
      <c r="E234" s="41">
        <v>600</v>
      </c>
      <c r="F234" s="76" t="s">
        <v>102</v>
      </c>
      <c r="G234" s="41">
        <v>60000</v>
      </c>
      <c r="H234" s="76" t="s">
        <v>102</v>
      </c>
      <c r="I234" s="41">
        <v>60000</v>
      </c>
      <c r="J234" s="76" t="s">
        <v>102</v>
      </c>
      <c r="K234" s="41">
        <v>600</v>
      </c>
      <c r="L234" s="76" t="s">
        <v>102</v>
      </c>
      <c r="M234" s="41">
        <v>600</v>
      </c>
      <c r="N234" s="80" t="s">
        <v>102</v>
      </c>
      <c r="O234" s="67">
        <v>10000</v>
      </c>
      <c r="P234" s="67" t="s">
        <v>80</v>
      </c>
      <c r="Q234" s="67">
        <v>10000</v>
      </c>
      <c r="R234" s="67" t="s">
        <v>80</v>
      </c>
      <c r="S234" s="67">
        <v>10000</v>
      </c>
      <c r="T234" s="67" t="s">
        <v>80</v>
      </c>
      <c r="U234" s="42">
        <v>60</v>
      </c>
      <c r="V234" s="42">
        <v>8.2</v>
      </c>
      <c r="W234" s="42" t="s">
        <v>81</v>
      </c>
      <c r="X234" s="42">
        <v>60</v>
      </c>
      <c r="Y234" s="42">
        <v>8.2</v>
      </c>
      <c r="Z234" s="42" t="s">
        <v>81</v>
      </c>
      <c r="AA234" s="42">
        <v>6000</v>
      </c>
      <c r="AB234" s="42">
        <v>820</v>
      </c>
      <c r="AC234" s="42" t="s">
        <v>81</v>
      </c>
      <c r="AD234" s="42">
        <v>6000</v>
      </c>
      <c r="AE234" s="42">
        <v>820</v>
      </c>
      <c r="AF234" s="42" t="s">
        <v>81</v>
      </c>
      <c r="AG234" s="42">
        <v>60</v>
      </c>
      <c r="AH234" s="42">
        <v>8.2</v>
      </c>
      <c r="AI234" s="42" t="s">
        <v>81</v>
      </c>
      <c r="AJ234" s="42">
        <v>60</v>
      </c>
      <c r="AK234" s="42">
        <v>8.2</v>
      </c>
      <c r="AL234" s="42" t="s">
        <v>81</v>
      </c>
      <c r="AM234" s="42" t="s">
        <v>82</v>
      </c>
      <c r="AN234" s="67" t="s">
        <v>82</v>
      </c>
      <c r="AO234" s="67">
        <v>0.08</v>
      </c>
      <c r="AP234" s="67" t="s">
        <v>1059</v>
      </c>
      <c r="AQ234" s="67" t="s">
        <v>1059</v>
      </c>
      <c r="AR234" s="67" t="s">
        <v>1059</v>
      </c>
      <c r="AS234" s="67">
        <v>10.3</v>
      </c>
      <c r="AT234" s="67" t="s">
        <v>1061</v>
      </c>
      <c r="AU234" s="67">
        <v>160000</v>
      </c>
      <c r="AV234" s="67">
        <v>13000</v>
      </c>
      <c r="AW234" s="67">
        <v>14900</v>
      </c>
      <c r="AX234" s="67" t="s">
        <v>1061</v>
      </c>
      <c r="AY234" s="67">
        <v>190</v>
      </c>
      <c r="AZ234" s="67" t="s">
        <v>1059</v>
      </c>
      <c r="BA234" s="39" t="s">
        <v>1029</v>
      </c>
      <c r="BB234" s="105" t="s">
        <v>1060</v>
      </c>
    </row>
    <row r="235" spans="1:54" ht="12.75">
      <c r="A235" s="42" t="s">
        <v>215</v>
      </c>
      <c r="B235" s="40" t="s">
        <v>659</v>
      </c>
      <c r="C235" s="39">
        <v>7.3</v>
      </c>
      <c r="D235" s="75" t="s">
        <v>492</v>
      </c>
      <c r="E235" s="41">
        <v>20</v>
      </c>
      <c r="F235" s="76" t="s">
        <v>492</v>
      </c>
      <c r="G235" s="41">
        <v>730</v>
      </c>
      <c r="H235" s="76" t="s">
        <v>492</v>
      </c>
      <c r="I235" s="41">
        <v>2000</v>
      </c>
      <c r="J235" s="76" t="s">
        <v>492</v>
      </c>
      <c r="K235" s="41">
        <v>7300</v>
      </c>
      <c r="L235" s="76" t="s">
        <v>492</v>
      </c>
      <c r="M235" s="41">
        <v>20000</v>
      </c>
      <c r="N235" s="80" t="s">
        <v>492</v>
      </c>
      <c r="O235" s="67">
        <v>44</v>
      </c>
      <c r="P235" s="67" t="s">
        <v>492</v>
      </c>
      <c r="Q235" s="67">
        <v>560</v>
      </c>
      <c r="R235" s="67" t="s">
        <v>492</v>
      </c>
      <c r="S235" s="67">
        <v>190000</v>
      </c>
      <c r="T235" s="67" t="s">
        <v>80</v>
      </c>
      <c r="U235" s="42">
        <v>0.73</v>
      </c>
      <c r="V235" s="42">
        <v>0.28</v>
      </c>
      <c r="W235" s="42" t="s">
        <v>81</v>
      </c>
      <c r="X235" s="42">
        <v>2</v>
      </c>
      <c r="Y235" s="42">
        <v>0.77</v>
      </c>
      <c r="Z235" s="42" t="s">
        <v>81</v>
      </c>
      <c r="AA235" s="42">
        <v>73</v>
      </c>
      <c r="AB235" s="42">
        <v>28</v>
      </c>
      <c r="AC235" s="42" t="s">
        <v>81</v>
      </c>
      <c r="AD235" s="42">
        <v>200</v>
      </c>
      <c r="AE235" s="42">
        <v>77</v>
      </c>
      <c r="AF235" s="42" t="s">
        <v>81</v>
      </c>
      <c r="AG235" s="42">
        <v>730</v>
      </c>
      <c r="AH235" s="42">
        <v>280</v>
      </c>
      <c r="AI235" s="42" t="s">
        <v>81</v>
      </c>
      <c r="AJ235" s="42">
        <v>2000</v>
      </c>
      <c r="AK235" s="42">
        <v>770</v>
      </c>
      <c r="AL235" s="42" t="s">
        <v>81</v>
      </c>
      <c r="AM235" s="42" t="s">
        <v>82</v>
      </c>
      <c r="AN235" s="67" t="s">
        <v>82</v>
      </c>
      <c r="AO235" s="67">
        <v>0.0002</v>
      </c>
      <c r="AP235" s="67" t="s">
        <v>1059</v>
      </c>
      <c r="AQ235" s="67" t="s">
        <v>1059</v>
      </c>
      <c r="AR235" s="67" t="s">
        <v>1059</v>
      </c>
      <c r="AS235" s="67">
        <v>110</v>
      </c>
      <c r="AT235" s="67" t="s">
        <v>1060</v>
      </c>
      <c r="AU235" s="67">
        <v>25000</v>
      </c>
      <c r="AV235" s="67" t="s">
        <v>1059</v>
      </c>
      <c r="AW235" s="67" t="s">
        <v>1059</v>
      </c>
      <c r="AX235" s="67" t="s">
        <v>1060</v>
      </c>
      <c r="AY235" s="67">
        <v>361</v>
      </c>
      <c r="AZ235" s="67">
        <v>2.26</v>
      </c>
      <c r="BA235" s="39" t="s">
        <v>1029</v>
      </c>
      <c r="BB235" s="105" t="s">
        <v>1060</v>
      </c>
    </row>
    <row r="236" spans="1:54" ht="12.75">
      <c r="A236" s="43" t="s">
        <v>660</v>
      </c>
      <c r="B236" s="44" t="s">
        <v>661</v>
      </c>
      <c r="C236" s="41">
        <v>47</v>
      </c>
      <c r="D236" s="76" t="s">
        <v>492</v>
      </c>
      <c r="E236" s="41">
        <v>190</v>
      </c>
      <c r="F236" s="76" t="s">
        <v>492</v>
      </c>
      <c r="G236" s="41">
        <v>4700</v>
      </c>
      <c r="H236" s="76" t="s">
        <v>492</v>
      </c>
      <c r="I236" s="41">
        <v>19000</v>
      </c>
      <c r="J236" s="76" t="s">
        <v>492</v>
      </c>
      <c r="K236" s="41">
        <v>47000</v>
      </c>
      <c r="L236" s="76" t="s">
        <v>492</v>
      </c>
      <c r="M236" s="41">
        <v>60000</v>
      </c>
      <c r="N236" s="80" t="s">
        <v>79</v>
      </c>
      <c r="O236" s="67">
        <v>1300</v>
      </c>
      <c r="P236" s="67" t="s">
        <v>492</v>
      </c>
      <c r="Q236" s="67">
        <v>5700</v>
      </c>
      <c r="R236" s="67" t="s">
        <v>492</v>
      </c>
      <c r="S236" s="67">
        <v>190000</v>
      </c>
      <c r="T236" s="67" t="s">
        <v>80</v>
      </c>
      <c r="U236" s="42">
        <v>4.7</v>
      </c>
      <c r="V236" s="42">
        <v>16</v>
      </c>
      <c r="W236" s="42" t="s">
        <v>81</v>
      </c>
      <c r="X236" s="42">
        <v>19</v>
      </c>
      <c r="Y236" s="42">
        <v>64</v>
      </c>
      <c r="Z236" s="42" t="s">
        <v>81</v>
      </c>
      <c r="AA236" s="42">
        <v>470</v>
      </c>
      <c r="AB236" s="42">
        <v>1600</v>
      </c>
      <c r="AC236" s="42" t="s">
        <v>81</v>
      </c>
      <c r="AD236" s="42">
        <v>1900</v>
      </c>
      <c r="AE236" s="42">
        <v>6400</v>
      </c>
      <c r="AF236" s="42" t="s">
        <v>81</v>
      </c>
      <c r="AG236" s="42">
        <v>4700</v>
      </c>
      <c r="AH236" s="42">
        <v>16000</v>
      </c>
      <c r="AI236" s="42" t="s">
        <v>81</v>
      </c>
      <c r="AJ236" s="42">
        <v>6000</v>
      </c>
      <c r="AK236" s="42">
        <v>20000</v>
      </c>
      <c r="AL236" s="42" t="s">
        <v>81</v>
      </c>
      <c r="AM236" s="42">
        <v>20</v>
      </c>
      <c r="AN236" s="67" t="s">
        <v>82</v>
      </c>
      <c r="AO236" s="67" t="s">
        <v>1059</v>
      </c>
      <c r="AP236" s="67">
        <v>0.014</v>
      </c>
      <c r="AQ236" s="67" t="s">
        <v>1059</v>
      </c>
      <c r="AR236" s="67" t="s">
        <v>1059</v>
      </c>
      <c r="AS236" s="67">
        <v>1300</v>
      </c>
      <c r="AT236" s="67" t="s">
        <v>1060</v>
      </c>
      <c r="AU236" s="67">
        <v>60</v>
      </c>
      <c r="AV236" s="67" t="s">
        <v>1059</v>
      </c>
      <c r="AW236" s="67" t="s">
        <v>1059</v>
      </c>
      <c r="AX236" s="67" t="s">
        <v>1060</v>
      </c>
      <c r="AY236" s="67">
        <v>331</v>
      </c>
      <c r="AZ236" s="67">
        <v>0.69</v>
      </c>
      <c r="BA236" s="39" t="s">
        <v>1029</v>
      </c>
      <c r="BB236" s="105" t="s">
        <v>1060</v>
      </c>
    </row>
    <row r="237" spans="1:54" ht="12.75">
      <c r="A237" s="50" t="s">
        <v>662</v>
      </c>
      <c r="B237" s="44" t="s">
        <v>663</v>
      </c>
      <c r="C237" s="41">
        <v>36</v>
      </c>
      <c r="D237" s="76" t="s">
        <v>79</v>
      </c>
      <c r="E237" s="41">
        <v>36</v>
      </c>
      <c r="F237" s="76" t="s">
        <v>79</v>
      </c>
      <c r="G237" s="41">
        <v>36</v>
      </c>
      <c r="H237" s="76" t="s">
        <v>79</v>
      </c>
      <c r="I237" s="41">
        <v>36</v>
      </c>
      <c r="J237" s="76" t="s">
        <v>79</v>
      </c>
      <c r="K237" s="41">
        <v>36</v>
      </c>
      <c r="L237" s="76" t="s">
        <v>79</v>
      </c>
      <c r="M237" s="41">
        <v>36</v>
      </c>
      <c r="N237" s="80" t="s">
        <v>79</v>
      </c>
      <c r="O237" s="67">
        <v>66000</v>
      </c>
      <c r="P237" s="67" t="s">
        <v>492</v>
      </c>
      <c r="Q237" s="67">
        <v>190000</v>
      </c>
      <c r="R237" s="67" t="s">
        <v>80</v>
      </c>
      <c r="S237" s="67">
        <v>190000</v>
      </c>
      <c r="T237" s="67" t="s">
        <v>80</v>
      </c>
      <c r="U237" s="42">
        <v>3.6</v>
      </c>
      <c r="V237" s="42">
        <v>240</v>
      </c>
      <c r="W237" s="42" t="s">
        <v>81</v>
      </c>
      <c r="X237" s="42">
        <v>3.6</v>
      </c>
      <c r="Y237" s="42">
        <v>240</v>
      </c>
      <c r="Z237" s="42" t="s">
        <v>81</v>
      </c>
      <c r="AA237" s="42">
        <v>3.6</v>
      </c>
      <c r="AB237" s="42">
        <v>240</v>
      </c>
      <c r="AC237" s="42" t="s">
        <v>81</v>
      </c>
      <c r="AD237" s="42">
        <v>3.6</v>
      </c>
      <c r="AE237" s="42">
        <v>240</v>
      </c>
      <c r="AF237" s="42" t="s">
        <v>81</v>
      </c>
      <c r="AG237" s="42">
        <v>3.6</v>
      </c>
      <c r="AH237" s="42">
        <v>240</v>
      </c>
      <c r="AI237" s="42" t="s">
        <v>81</v>
      </c>
      <c r="AJ237" s="42">
        <v>3.6</v>
      </c>
      <c r="AK237" s="42">
        <v>240</v>
      </c>
      <c r="AL237" s="42" t="s">
        <v>81</v>
      </c>
      <c r="AM237" s="42">
        <v>10</v>
      </c>
      <c r="AN237" s="67" t="s">
        <v>82</v>
      </c>
      <c r="AO237" s="67">
        <v>0.3</v>
      </c>
      <c r="AP237" s="67" t="s">
        <v>1059</v>
      </c>
      <c r="AQ237" s="67" t="s">
        <v>1059</v>
      </c>
      <c r="AR237" s="67" t="s">
        <v>1059</v>
      </c>
      <c r="AS237" s="67">
        <v>27000</v>
      </c>
      <c r="AT237" s="67" t="s">
        <v>1060</v>
      </c>
      <c r="AU237" s="67">
        <v>0.036</v>
      </c>
      <c r="AV237" s="67" t="s">
        <v>1059</v>
      </c>
      <c r="AW237" s="67" t="s">
        <v>1059</v>
      </c>
      <c r="AX237" s="67" t="s">
        <v>1060</v>
      </c>
      <c r="AY237" s="67">
        <v>353</v>
      </c>
      <c r="AZ237" s="67" t="s">
        <v>1059</v>
      </c>
      <c r="BA237" s="39" t="s">
        <v>1029</v>
      </c>
      <c r="BB237" s="105" t="s">
        <v>1060</v>
      </c>
    </row>
    <row r="238" spans="1:54" ht="12.75">
      <c r="A238" s="42" t="s">
        <v>216</v>
      </c>
      <c r="B238" s="40" t="s">
        <v>664</v>
      </c>
      <c r="C238" s="39">
        <v>0.14</v>
      </c>
      <c r="D238" s="75" t="s">
        <v>492</v>
      </c>
      <c r="E238" s="39">
        <v>0.57</v>
      </c>
      <c r="F238" s="75" t="s">
        <v>492</v>
      </c>
      <c r="G238" s="41">
        <v>14</v>
      </c>
      <c r="H238" s="76" t="s">
        <v>492</v>
      </c>
      <c r="I238" s="41">
        <v>57</v>
      </c>
      <c r="J238" s="76" t="s">
        <v>492</v>
      </c>
      <c r="K238" s="41">
        <v>140</v>
      </c>
      <c r="L238" s="76" t="s">
        <v>492</v>
      </c>
      <c r="M238" s="41">
        <v>570</v>
      </c>
      <c r="N238" s="80" t="s">
        <v>492</v>
      </c>
      <c r="O238" s="67">
        <v>3.9</v>
      </c>
      <c r="P238" s="67" t="s">
        <v>492</v>
      </c>
      <c r="Q238" s="67">
        <v>17</v>
      </c>
      <c r="R238" s="67" t="s">
        <v>492</v>
      </c>
      <c r="S238" s="67">
        <v>190000</v>
      </c>
      <c r="T238" s="67" t="s">
        <v>80</v>
      </c>
      <c r="U238" s="42">
        <v>0.013999999999999999</v>
      </c>
      <c r="V238" s="42">
        <v>0.037000000000000005</v>
      </c>
      <c r="W238" s="42" t="s">
        <v>81</v>
      </c>
      <c r="X238" s="42">
        <v>0.05700000000000001</v>
      </c>
      <c r="Y238" s="42">
        <v>0.15</v>
      </c>
      <c r="Z238" s="42" t="s">
        <v>81</v>
      </c>
      <c r="AA238" s="42">
        <v>1.4</v>
      </c>
      <c r="AB238" s="42">
        <v>3.7</v>
      </c>
      <c r="AC238" s="42" t="s">
        <v>81</v>
      </c>
      <c r="AD238" s="42">
        <v>5.7</v>
      </c>
      <c r="AE238" s="42">
        <v>15</v>
      </c>
      <c r="AF238" s="42" t="s">
        <v>81</v>
      </c>
      <c r="AG238" s="42">
        <v>14</v>
      </c>
      <c r="AH238" s="42">
        <v>37</v>
      </c>
      <c r="AI238" s="42" t="s">
        <v>81</v>
      </c>
      <c r="AJ238" s="42">
        <v>57</v>
      </c>
      <c r="AK238" s="42">
        <v>150</v>
      </c>
      <c r="AL238" s="42" t="s">
        <v>81</v>
      </c>
      <c r="AM238" s="42">
        <v>20</v>
      </c>
      <c r="AN238" s="67" t="s">
        <v>82</v>
      </c>
      <c r="AO238" s="67" t="s">
        <v>1059</v>
      </c>
      <c r="AP238" s="67">
        <v>4.6</v>
      </c>
      <c r="AQ238" s="67" t="s">
        <v>1059</v>
      </c>
      <c r="AR238" s="67">
        <v>0.0013</v>
      </c>
      <c r="AS238" s="67">
        <v>1000</v>
      </c>
      <c r="AT238" s="67" t="s">
        <v>1060</v>
      </c>
      <c r="AU238" s="67">
        <v>13.6</v>
      </c>
      <c r="AV238" s="67" t="s">
        <v>1059</v>
      </c>
      <c r="AW238" s="67" t="s">
        <v>1059</v>
      </c>
      <c r="AX238" s="67" t="s">
        <v>1060</v>
      </c>
      <c r="AY238" s="67">
        <v>335</v>
      </c>
      <c r="AZ238" s="67">
        <v>4.5</v>
      </c>
      <c r="BA238" s="39" t="s">
        <v>1029</v>
      </c>
      <c r="BB238" s="105" t="s">
        <v>1060</v>
      </c>
    </row>
    <row r="239" spans="1:54" ht="12.75">
      <c r="A239" s="43" t="s">
        <v>217</v>
      </c>
      <c r="B239" s="44" t="s">
        <v>665</v>
      </c>
      <c r="C239" s="41">
        <v>73</v>
      </c>
      <c r="D239" s="76" t="s">
        <v>492</v>
      </c>
      <c r="E239" s="41">
        <v>200</v>
      </c>
      <c r="F239" s="76" t="s">
        <v>492</v>
      </c>
      <c r="G239" s="41">
        <v>7300</v>
      </c>
      <c r="H239" s="76" t="s">
        <v>492</v>
      </c>
      <c r="I239" s="41">
        <v>20000</v>
      </c>
      <c r="J239" s="76" t="s">
        <v>492</v>
      </c>
      <c r="K239" s="41">
        <v>7300</v>
      </c>
      <c r="L239" s="76" t="s">
        <v>492</v>
      </c>
      <c r="M239" s="41">
        <v>20000</v>
      </c>
      <c r="N239" s="80" t="s">
        <v>492</v>
      </c>
      <c r="O239" s="67">
        <v>440</v>
      </c>
      <c r="P239" s="67" t="s">
        <v>492</v>
      </c>
      <c r="Q239" s="67">
        <v>5600</v>
      </c>
      <c r="R239" s="67" t="s">
        <v>492</v>
      </c>
      <c r="S239" s="67">
        <v>10000</v>
      </c>
      <c r="T239" s="67" t="s">
        <v>80</v>
      </c>
      <c r="U239" s="42">
        <v>7.3</v>
      </c>
      <c r="V239" s="42">
        <v>4.1</v>
      </c>
      <c r="W239" s="42" t="s">
        <v>81</v>
      </c>
      <c r="X239" s="42">
        <v>20</v>
      </c>
      <c r="Y239" s="42">
        <v>11</v>
      </c>
      <c r="Z239" s="42" t="s">
        <v>81</v>
      </c>
      <c r="AA239" s="42">
        <v>730</v>
      </c>
      <c r="AB239" s="42">
        <v>410</v>
      </c>
      <c r="AC239" s="42" t="s">
        <v>81</v>
      </c>
      <c r="AD239" s="42">
        <v>2000</v>
      </c>
      <c r="AE239" s="42">
        <v>1100</v>
      </c>
      <c r="AF239" s="42" t="s">
        <v>81</v>
      </c>
      <c r="AG239" s="42">
        <v>730</v>
      </c>
      <c r="AH239" s="42">
        <v>410</v>
      </c>
      <c r="AI239" s="42" t="s">
        <v>81</v>
      </c>
      <c r="AJ239" s="42">
        <v>2000</v>
      </c>
      <c r="AK239" s="42">
        <v>1100</v>
      </c>
      <c r="AL239" s="42" t="s">
        <v>81</v>
      </c>
      <c r="AM239" s="42" t="s">
        <v>82</v>
      </c>
      <c r="AN239" s="67" t="s">
        <v>82</v>
      </c>
      <c r="AO239" s="67">
        <v>0.002</v>
      </c>
      <c r="AP239" s="67" t="s">
        <v>1059</v>
      </c>
      <c r="AQ239" s="67" t="s">
        <v>1059</v>
      </c>
      <c r="AR239" s="67" t="s">
        <v>1059</v>
      </c>
      <c r="AS239" s="67">
        <v>180</v>
      </c>
      <c r="AT239" s="67" t="s">
        <v>1061</v>
      </c>
      <c r="AU239" s="67">
        <v>1200</v>
      </c>
      <c r="AV239" s="67">
        <v>13000</v>
      </c>
      <c r="AW239" s="67">
        <v>14900</v>
      </c>
      <c r="AX239" s="67" t="s">
        <v>1061</v>
      </c>
      <c r="AY239" s="67">
        <v>192</v>
      </c>
      <c r="AZ239" s="67">
        <v>0.69</v>
      </c>
      <c r="BA239" s="39" t="s">
        <v>1029</v>
      </c>
      <c r="BB239" s="105" t="s">
        <v>1060</v>
      </c>
    </row>
    <row r="240" spans="1:54" ht="12.75">
      <c r="A240" s="43" t="s">
        <v>666</v>
      </c>
      <c r="B240" s="44" t="s">
        <v>667</v>
      </c>
      <c r="C240" s="39">
        <v>0.06</v>
      </c>
      <c r="D240" s="75" t="s">
        <v>492</v>
      </c>
      <c r="E240" s="39">
        <v>0.24</v>
      </c>
      <c r="F240" s="75" t="s">
        <v>492</v>
      </c>
      <c r="G240" s="39">
        <v>6</v>
      </c>
      <c r="H240" s="75" t="s">
        <v>492</v>
      </c>
      <c r="I240" s="41">
        <v>24</v>
      </c>
      <c r="J240" s="76" t="s">
        <v>492</v>
      </c>
      <c r="K240" s="41">
        <v>60</v>
      </c>
      <c r="L240" s="76" t="s">
        <v>492</v>
      </c>
      <c r="M240" s="41">
        <v>240</v>
      </c>
      <c r="N240" s="80" t="s">
        <v>492</v>
      </c>
      <c r="O240" s="67">
        <v>1.6</v>
      </c>
      <c r="P240" s="67" t="s">
        <v>492</v>
      </c>
      <c r="Q240" s="67">
        <v>7.2</v>
      </c>
      <c r="R240" s="67" t="s">
        <v>492</v>
      </c>
      <c r="S240" s="67">
        <v>190000</v>
      </c>
      <c r="T240" s="67" t="s">
        <v>80</v>
      </c>
      <c r="U240" s="42">
        <v>0.005999999999999999</v>
      </c>
      <c r="V240" s="42">
        <v>0.33</v>
      </c>
      <c r="W240" s="42" t="s">
        <v>81</v>
      </c>
      <c r="X240" s="42">
        <v>0.023999999999999997</v>
      </c>
      <c r="Y240" s="42">
        <v>1.3</v>
      </c>
      <c r="Z240" s="42" t="s">
        <v>81</v>
      </c>
      <c r="AA240" s="42">
        <v>0.6</v>
      </c>
      <c r="AB240" s="42">
        <v>33</v>
      </c>
      <c r="AC240" s="42" t="s">
        <v>81</v>
      </c>
      <c r="AD240" s="42">
        <v>2.4</v>
      </c>
      <c r="AE240" s="42">
        <v>130</v>
      </c>
      <c r="AF240" s="42" t="s">
        <v>81</v>
      </c>
      <c r="AG240" s="42">
        <v>6</v>
      </c>
      <c r="AH240" s="42">
        <v>330</v>
      </c>
      <c r="AI240" s="42" t="s">
        <v>81</v>
      </c>
      <c r="AJ240" s="42">
        <v>24</v>
      </c>
      <c r="AK240" s="42">
        <v>1300</v>
      </c>
      <c r="AL240" s="42" t="s">
        <v>81</v>
      </c>
      <c r="AM240" s="42">
        <v>10</v>
      </c>
      <c r="AN240" s="67" t="s">
        <v>82</v>
      </c>
      <c r="AO240" s="67" t="s">
        <v>1059</v>
      </c>
      <c r="AP240" s="67">
        <v>11</v>
      </c>
      <c r="AQ240" s="67" t="s">
        <v>1059</v>
      </c>
      <c r="AR240" s="67" t="s">
        <v>1059</v>
      </c>
      <c r="AS240" s="67">
        <v>22000</v>
      </c>
      <c r="AT240" s="67" t="s">
        <v>1060</v>
      </c>
      <c r="AU240" s="67">
        <v>1300</v>
      </c>
      <c r="AV240" s="67" t="s">
        <v>1059</v>
      </c>
      <c r="AW240" s="67" t="s">
        <v>1059</v>
      </c>
      <c r="AX240" s="67" t="s">
        <v>1060</v>
      </c>
      <c r="AY240" s="67">
        <v>300</v>
      </c>
      <c r="AZ240" s="67">
        <v>18.07</v>
      </c>
      <c r="BA240" s="39" t="s">
        <v>1029</v>
      </c>
      <c r="BB240" s="105" t="s">
        <v>1060</v>
      </c>
    </row>
    <row r="241" spans="1:54" ht="12.75">
      <c r="A241" s="50" t="s">
        <v>668</v>
      </c>
      <c r="B241" s="44" t="s">
        <v>669</v>
      </c>
      <c r="C241" s="39">
        <v>100</v>
      </c>
      <c r="D241" s="75" t="s">
        <v>102</v>
      </c>
      <c r="E241" s="39">
        <v>100</v>
      </c>
      <c r="F241" s="75" t="s">
        <v>102</v>
      </c>
      <c r="G241" s="41">
        <v>10000</v>
      </c>
      <c r="H241" s="75" t="s">
        <v>102</v>
      </c>
      <c r="I241" s="41">
        <v>10000</v>
      </c>
      <c r="J241" s="76" t="s">
        <v>102</v>
      </c>
      <c r="K241" s="41">
        <v>100</v>
      </c>
      <c r="L241" s="76" t="s">
        <v>102</v>
      </c>
      <c r="M241" s="41">
        <v>100</v>
      </c>
      <c r="N241" s="80" t="s">
        <v>102</v>
      </c>
      <c r="O241" s="67">
        <v>10000</v>
      </c>
      <c r="P241" s="67" t="s">
        <v>80</v>
      </c>
      <c r="Q241" s="67">
        <v>10000</v>
      </c>
      <c r="R241" s="67" t="s">
        <v>80</v>
      </c>
      <c r="S241" s="67">
        <v>10000</v>
      </c>
      <c r="T241" s="67" t="s">
        <v>80</v>
      </c>
      <c r="U241" s="42">
        <v>10</v>
      </c>
      <c r="V241" s="42">
        <v>1.2</v>
      </c>
      <c r="W241" s="42" t="s">
        <v>81</v>
      </c>
      <c r="X241" s="42">
        <v>10</v>
      </c>
      <c r="Y241" s="42">
        <v>1.2</v>
      </c>
      <c r="Z241" s="42" t="s">
        <v>81</v>
      </c>
      <c r="AA241" s="42">
        <v>1000</v>
      </c>
      <c r="AB241" s="42">
        <v>120</v>
      </c>
      <c r="AC241" s="42" t="s">
        <v>81</v>
      </c>
      <c r="AD241" s="42">
        <v>1000</v>
      </c>
      <c r="AE241" s="42">
        <v>120</v>
      </c>
      <c r="AF241" s="42" t="s">
        <v>81</v>
      </c>
      <c r="AG241" s="42">
        <v>10</v>
      </c>
      <c r="AH241" s="42">
        <v>1.2</v>
      </c>
      <c r="AI241" s="42" t="s">
        <v>81</v>
      </c>
      <c r="AJ241" s="42">
        <v>10</v>
      </c>
      <c r="AK241" s="42">
        <v>1.2</v>
      </c>
      <c r="AL241" s="42" t="s">
        <v>81</v>
      </c>
      <c r="AM241" s="42" t="s">
        <v>82</v>
      </c>
      <c r="AN241" s="67" t="s">
        <v>82</v>
      </c>
      <c r="AO241" s="67">
        <v>0.06</v>
      </c>
      <c r="AP241" s="67">
        <v>0.0017</v>
      </c>
      <c r="AQ241" s="67" t="s">
        <v>1059</v>
      </c>
      <c r="AR241" s="67" t="s">
        <v>1059</v>
      </c>
      <c r="AS241" s="67">
        <v>4.9</v>
      </c>
      <c r="AT241" s="67" t="s">
        <v>1061</v>
      </c>
      <c r="AU241" s="67">
        <v>1000000</v>
      </c>
      <c r="AV241" s="67">
        <v>13000</v>
      </c>
      <c r="AW241" s="67">
        <v>14900</v>
      </c>
      <c r="AX241" s="67" t="s">
        <v>1061</v>
      </c>
      <c r="AY241" s="67">
        <v>181</v>
      </c>
      <c r="AZ241" s="67" t="s">
        <v>1059</v>
      </c>
      <c r="BA241" s="39" t="s">
        <v>1029</v>
      </c>
      <c r="BB241" s="105" t="s">
        <v>1060</v>
      </c>
    </row>
    <row r="242" spans="1:54" ht="12.75">
      <c r="A242" s="42" t="s">
        <v>218</v>
      </c>
      <c r="B242" s="40" t="s">
        <v>670</v>
      </c>
      <c r="C242" s="41">
        <v>730</v>
      </c>
      <c r="D242" s="76" t="s">
        <v>492</v>
      </c>
      <c r="E242" s="41">
        <v>2000</v>
      </c>
      <c r="F242" s="76" t="s">
        <v>492</v>
      </c>
      <c r="G242" s="41">
        <v>73000</v>
      </c>
      <c r="H242" s="76" t="s">
        <v>492</v>
      </c>
      <c r="I242" s="41">
        <v>200000</v>
      </c>
      <c r="J242" s="76" t="s">
        <v>492</v>
      </c>
      <c r="K242" s="41">
        <v>730000</v>
      </c>
      <c r="L242" s="76" t="s">
        <v>492</v>
      </c>
      <c r="M242" s="41">
        <v>2000000</v>
      </c>
      <c r="N242" s="80" t="s">
        <v>492</v>
      </c>
      <c r="O242" s="67">
        <v>4400</v>
      </c>
      <c r="P242" s="67" t="s">
        <v>492</v>
      </c>
      <c r="Q242" s="67">
        <v>10000</v>
      </c>
      <c r="R242" s="67" t="s">
        <v>80</v>
      </c>
      <c r="S242" s="67">
        <v>10000</v>
      </c>
      <c r="T242" s="67" t="s">
        <v>80</v>
      </c>
      <c r="U242" s="42">
        <v>73</v>
      </c>
      <c r="V242" s="42">
        <v>32</v>
      </c>
      <c r="W242" s="42" t="s">
        <v>81</v>
      </c>
      <c r="X242" s="42">
        <v>200</v>
      </c>
      <c r="Y242" s="42">
        <v>87</v>
      </c>
      <c r="Z242" s="42" t="s">
        <v>81</v>
      </c>
      <c r="AA242" s="42">
        <v>7300</v>
      </c>
      <c r="AB242" s="42">
        <v>3200</v>
      </c>
      <c r="AC242" s="42" t="s">
        <v>81</v>
      </c>
      <c r="AD242" s="42">
        <v>10000</v>
      </c>
      <c r="AE242" s="42">
        <v>8700</v>
      </c>
      <c r="AF242" s="42" t="s">
        <v>81</v>
      </c>
      <c r="AG242" s="42">
        <v>10000</v>
      </c>
      <c r="AH242" s="42">
        <v>10000</v>
      </c>
      <c r="AI242" s="42" t="s">
        <v>80</v>
      </c>
      <c r="AJ242" s="42">
        <v>10000</v>
      </c>
      <c r="AK242" s="42">
        <v>10000</v>
      </c>
      <c r="AL242" s="42" t="s">
        <v>80</v>
      </c>
      <c r="AM242" s="42" t="s">
        <v>82</v>
      </c>
      <c r="AN242" s="67" t="s">
        <v>82</v>
      </c>
      <c r="AO242" s="67">
        <v>0.02</v>
      </c>
      <c r="AP242" s="67" t="s">
        <v>1059</v>
      </c>
      <c r="AQ242" s="67" t="s">
        <v>1059</v>
      </c>
      <c r="AR242" s="67" t="s">
        <v>1059</v>
      </c>
      <c r="AS242" s="67">
        <v>130</v>
      </c>
      <c r="AT242" s="67" t="s">
        <v>1060</v>
      </c>
      <c r="AU242" s="67">
        <v>7869</v>
      </c>
      <c r="AV242" s="67" t="s">
        <v>1059</v>
      </c>
      <c r="AW242" s="67" t="s">
        <v>1059</v>
      </c>
      <c r="AX242" s="67" t="s">
        <v>1061</v>
      </c>
      <c r="AY242" s="67">
        <v>210.9</v>
      </c>
      <c r="AZ242" s="67">
        <v>18.07</v>
      </c>
      <c r="BA242" s="39" t="s">
        <v>1029</v>
      </c>
      <c r="BB242" s="105" t="s">
        <v>1060</v>
      </c>
    </row>
    <row r="243" spans="1:54" ht="12.75">
      <c r="A243" s="42" t="s">
        <v>219</v>
      </c>
      <c r="B243" s="40" t="s">
        <v>671</v>
      </c>
      <c r="C243" s="41">
        <v>1</v>
      </c>
      <c r="D243" s="76" t="s">
        <v>102</v>
      </c>
      <c r="E243" s="41">
        <v>1</v>
      </c>
      <c r="F243" s="76" t="s">
        <v>102</v>
      </c>
      <c r="G243" s="41">
        <v>100</v>
      </c>
      <c r="H243" s="76" t="s">
        <v>102</v>
      </c>
      <c r="I243" s="41">
        <v>100</v>
      </c>
      <c r="J243" s="76" t="s">
        <v>102</v>
      </c>
      <c r="K243" s="41">
        <v>1000</v>
      </c>
      <c r="L243" s="76" t="s">
        <v>102</v>
      </c>
      <c r="M243" s="41">
        <v>1000</v>
      </c>
      <c r="N243" s="80" t="s">
        <v>102</v>
      </c>
      <c r="O243" s="67">
        <v>22</v>
      </c>
      <c r="P243" s="67" t="s">
        <v>492</v>
      </c>
      <c r="Q243" s="67">
        <v>280</v>
      </c>
      <c r="R243" s="67" t="s">
        <v>492</v>
      </c>
      <c r="S243" s="67">
        <v>190000</v>
      </c>
      <c r="T243" s="67" t="s">
        <v>80</v>
      </c>
      <c r="U243" s="42">
        <v>0.1</v>
      </c>
      <c r="V243" s="42">
        <v>0.049</v>
      </c>
      <c r="W243" s="42" t="s">
        <v>81</v>
      </c>
      <c r="X243" s="42">
        <v>0.1</v>
      </c>
      <c r="Y243" s="42">
        <v>0.049</v>
      </c>
      <c r="Z243" s="42" t="s">
        <v>81</v>
      </c>
      <c r="AA243" s="42">
        <v>10</v>
      </c>
      <c r="AB243" s="42">
        <v>4.9</v>
      </c>
      <c r="AC243" s="42" t="s">
        <v>81</v>
      </c>
      <c r="AD243" s="42">
        <v>10</v>
      </c>
      <c r="AE243" s="42">
        <v>4.9</v>
      </c>
      <c r="AF243" s="42" t="s">
        <v>81</v>
      </c>
      <c r="AG243" s="42">
        <v>100</v>
      </c>
      <c r="AH243" s="42">
        <v>49</v>
      </c>
      <c r="AI243" s="42" t="s">
        <v>81</v>
      </c>
      <c r="AJ243" s="42">
        <v>100</v>
      </c>
      <c r="AK243" s="42">
        <v>49</v>
      </c>
      <c r="AL243" s="42" t="s">
        <v>81</v>
      </c>
      <c r="AM243" s="42" t="s">
        <v>82</v>
      </c>
      <c r="AN243" s="67" t="s">
        <v>82</v>
      </c>
      <c r="AO243" s="67">
        <v>0.0001</v>
      </c>
      <c r="AP243" s="67" t="s">
        <v>1059</v>
      </c>
      <c r="AQ243" s="67" t="s">
        <v>1059</v>
      </c>
      <c r="AR243" s="67" t="s">
        <v>1059</v>
      </c>
      <c r="AS243" s="67">
        <v>150</v>
      </c>
      <c r="AT243" s="67" t="s">
        <v>1060</v>
      </c>
      <c r="AU243" s="67">
        <v>523</v>
      </c>
      <c r="AV243" s="67" t="s">
        <v>1059</v>
      </c>
      <c r="AW243" s="67" t="s">
        <v>1059</v>
      </c>
      <c r="AX243" s="67" t="s">
        <v>1060</v>
      </c>
      <c r="AY243" s="67">
        <v>291</v>
      </c>
      <c r="AZ243" s="67">
        <v>0.69</v>
      </c>
      <c r="BA243" s="39" t="s">
        <v>1029</v>
      </c>
      <c r="BB243" s="105" t="s">
        <v>1060</v>
      </c>
    </row>
    <row r="244" spans="1:54" ht="12.75">
      <c r="A244" s="42" t="s">
        <v>220</v>
      </c>
      <c r="B244" s="40" t="s">
        <v>672</v>
      </c>
      <c r="C244" s="41">
        <v>73</v>
      </c>
      <c r="D244" s="76" t="s">
        <v>492</v>
      </c>
      <c r="E244" s="41">
        <v>200</v>
      </c>
      <c r="F244" s="76" t="s">
        <v>492</v>
      </c>
      <c r="G244" s="41">
        <v>7300</v>
      </c>
      <c r="H244" s="76" t="s">
        <v>492</v>
      </c>
      <c r="I244" s="41">
        <v>20000</v>
      </c>
      <c r="J244" s="76" t="s">
        <v>492</v>
      </c>
      <c r="K244" s="41">
        <v>73000</v>
      </c>
      <c r="L244" s="76" t="s">
        <v>492</v>
      </c>
      <c r="M244" s="41">
        <v>200000</v>
      </c>
      <c r="N244" s="80" t="s">
        <v>492</v>
      </c>
      <c r="O244" s="67">
        <v>440</v>
      </c>
      <c r="P244" s="67" t="s">
        <v>492</v>
      </c>
      <c r="Q244" s="67">
        <v>5600</v>
      </c>
      <c r="R244" s="67" t="s">
        <v>492</v>
      </c>
      <c r="S244" s="67">
        <v>190000</v>
      </c>
      <c r="T244" s="67" t="s">
        <v>80</v>
      </c>
      <c r="U244" s="42">
        <v>7.3</v>
      </c>
      <c r="V244" s="42">
        <v>0.83</v>
      </c>
      <c r="W244" s="42" t="s">
        <v>81</v>
      </c>
      <c r="X244" s="42">
        <v>20</v>
      </c>
      <c r="Y244" s="42">
        <v>2.3</v>
      </c>
      <c r="Z244" s="42" t="s">
        <v>81</v>
      </c>
      <c r="AA244" s="42">
        <v>730</v>
      </c>
      <c r="AB244" s="42">
        <v>83</v>
      </c>
      <c r="AC244" s="42" t="s">
        <v>81</v>
      </c>
      <c r="AD244" s="42">
        <v>2000</v>
      </c>
      <c r="AE244" s="42">
        <v>230</v>
      </c>
      <c r="AF244" s="42" t="s">
        <v>81</v>
      </c>
      <c r="AG244" s="42">
        <v>7300</v>
      </c>
      <c r="AH244" s="42">
        <v>830</v>
      </c>
      <c r="AI244" s="42" t="s">
        <v>81</v>
      </c>
      <c r="AJ244" s="42">
        <v>20000</v>
      </c>
      <c r="AK244" s="42">
        <v>2300</v>
      </c>
      <c r="AL244" s="42" t="s">
        <v>81</v>
      </c>
      <c r="AM244" s="42" t="s">
        <v>82</v>
      </c>
      <c r="AN244" s="67" t="s">
        <v>82</v>
      </c>
      <c r="AO244" s="67">
        <v>0.002</v>
      </c>
      <c r="AP244" s="67" t="s">
        <v>1059</v>
      </c>
      <c r="AQ244" s="67" t="s">
        <v>1059</v>
      </c>
      <c r="AR244" s="67" t="s">
        <v>1059</v>
      </c>
      <c r="AS244" s="67">
        <v>0.79</v>
      </c>
      <c r="AT244" s="67" t="s">
        <v>1060</v>
      </c>
      <c r="AU244" s="67">
        <v>5600</v>
      </c>
      <c r="AV244" s="67" t="s">
        <v>1059</v>
      </c>
      <c r="AW244" s="67" t="s">
        <v>1059</v>
      </c>
      <c r="AX244" s="67" t="s">
        <v>1060</v>
      </c>
      <c r="AY244" s="67">
        <v>332</v>
      </c>
      <c r="AZ244" s="67">
        <v>0.48</v>
      </c>
      <c r="BA244" s="39" t="s">
        <v>1029</v>
      </c>
      <c r="BB244" s="105" t="s">
        <v>1060</v>
      </c>
    </row>
    <row r="245" spans="1:54" ht="12.75">
      <c r="A245" s="42" t="s">
        <v>221</v>
      </c>
      <c r="B245" s="40" t="s">
        <v>673</v>
      </c>
      <c r="C245" s="39">
        <v>2.1</v>
      </c>
      <c r="D245" s="75" t="s">
        <v>492</v>
      </c>
      <c r="E245" s="39">
        <v>8.4</v>
      </c>
      <c r="F245" s="75" t="s">
        <v>492</v>
      </c>
      <c r="G245" s="41">
        <v>210</v>
      </c>
      <c r="H245" s="76" t="s">
        <v>492</v>
      </c>
      <c r="I245" s="41">
        <v>840</v>
      </c>
      <c r="J245" s="76" t="s">
        <v>492</v>
      </c>
      <c r="K245" s="41">
        <v>2100</v>
      </c>
      <c r="L245" s="76" t="s">
        <v>492</v>
      </c>
      <c r="M245" s="41">
        <v>8400</v>
      </c>
      <c r="N245" s="80" t="s">
        <v>492</v>
      </c>
      <c r="O245" s="67">
        <v>58</v>
      </c>
      <c r="P245" s="67" t="s">
        <v>492</v>
      </c>
      <c r="Q245" s="67">
        <v>260</v>
      </c>
      <c r="R245" s="67" t="s">
        <v>492</v>
      </c>
      <c r="S245" s="67">
        <v>190000</v>
      </c>
      <c r="T245" s="67" t="s">
        <v>80</v>
      </c>
      <c r="U245" s="42">
        <v>0.21</v>
      </c>
      <c r="V245" s="42">
        <v>0.05</v>
      </c>
      <c r="W245" s="42" t="s">
        <v>81</v>
      </c>
      <c r="X245" s="42">
        <v>0.84</v>
      </c>
      <c r="Y245" s="42">
        <v>0.2</v>
      </c>
      <c r="Z245" s="42" t="s">
        <v>81</v>
      </c>
      <c r="AA245" s="42">
        <v>21</v>
      </c>
      <c r="AB245" s="42">
        <v>5</v>
      </c>
      <c r="AC245" s="42" t="s">
        <v>81</v>
      </c>
      <c r="AD245" s="42">
        <v>84</v>
      </c>
      <c r="AE245" s="42">
        <v>20</v>
      </c>
      <c r="AF245" s="42" t="s">
        <v>81</v>
      </c>
      <c r="AG245" s="42">
        <v>210</v>
      </c>
      <c r="AH245" s="42">
        <v>50</v>
      </c>
      <c r="AI245" s="42" t="s">
        <v>81</v>
      </c>
      <c r="AJ245" s="42">
        <v>840</v>
      </c>
      <c r="AK245" s="42">
        <v>200</v>
      </c>
      <c r="AL245" s="42" t="s">
        <v>81</v>
      </c>
      <c r="AM245" s="42" t="s">
        <v>82</v>
      </c>
      <c r="AN245" s="67" t="s">
        <v>82</v>
      </c>
      <c r="AO245" s="67">
        <v>0.002</v>
      </c>
      <c r="AP245" s="67">
        <v>0.31</v>
      </c>
      <c r="AQ245" s="67" t="s">
        <v>1059</v>
      </c>
      <c r="AR245" s="67">
        <v>8.9E-05</v>
      </c>
      <c r="AS245" s="67">
        <v>51</v>
      </c>
      <c r="AT245" s="67" t="s">
        <v>1060</v>
      </c>
      <c r="AU245" s="67">
        <v>270</v>
      </c>
      <c r="AV245" s="67" t="s">
        <v>1059</v>
      </c>
      <c r="AW245" s="67" t="s">
        <v>1059</v>
      </c>
      <c r="AX245" s="67" t="s">
        <v>1060</v>
      </c>
      <c r="AY245" s="67">
        <v>300</v>
      </c>
      <c r="AZ245" s="67">
        <v>0.69</v>
      </c>
      <c r="BA245" s="39" t="s">
        <v>1029</v>
      </c>
      <c r="BB245" s="105" t="s">
        <v>1060</v>
      </c>
    </row>
    <row r="246" spans="1:54" ht="12.75">
      <c r="A246" s="42" t="s">
        <v>222</v>
      </c>
      <c r="B246" s="40" t="s">
        <v>674</v>
      </c>
      <c r="C246" s="41">
        <v>37</v>
      </c>
      <c r="D246" s="76" t="s">
        <v>492</v>
      </c>
      <c r="E246" s="41">
        <v>100</v>
      </c>
      <c r="F246" s="76" t="s">
        <v>492</v>
      </c>
      <c r="G246" s="41">
        <v>3700</v>
      </c>
      <c r="H246" s="76" t="s">
        <v>492</v>
      </c>
      <c r="I246" s="41">
        <v>10000</v>
      </c>
      <c r="J246" s="76" t="s">
        <v>492</v>
      </c>
      <c r="K246" s="41">
        <v>37000</v>
      </c>
      <c r="L246" s="76" t="s">
        <v>492</v>
      </c>
      <c r="M246" s="41">
        <v>100000</v>
      </c>
      <c r="N246" s="80" t="s">
        <v>492</v>
      </c>
      <c r="O246" s="67">
        <v>220</v>
      </c>
      <c r="P246" s="67" t="s">
        <v>492</v>
      </c>
      <c r="Q246" s="67">
        <v>2800</v>
      </c>
      <c r="R246" s="67" t="s">
        <v>492</v>
      </c>
      <c r="S246" s="67">
        <v>190000</v>
      </c>
      <c r="T246" s="67" t="s">
        <v>80</v>
      </c>
      <c r="U246" s="42">
        <v>3.7</v>
      </c>
      <c r="V246" s="42">
        <v>1.1</v>
      </c>
      <c r="W246" s="42" t="s">
        <v>81</v>
      </c>
      <c r="X246" s="42">
        <v>10</v>
      </c>
      <c r="Y246" s="42">
        <v>3</v>
      </c>
      <c r="Z246" s="42" t="s">
        <v>81</v>
      </c>
      <c r="AA246" s="42">
        <v>370</v>
      </c>
      <c r="AB246" s="42">
        <v>110</v>
      </c>
      <c r="AC246" s="42" t="s">
        <v>81</v>
      </c>
      <c r="AD246" s="42">
        <v>1000</v>
      </c>
      <c r="AE246" s="42">
        <v>300</v>
      </c>
      <c r="AF246" s="42" t="s">
        <v>81</v>
      </c>
      <c r="AG246" s="42">
        <v>3700</v>
      </c>
      <c r="AH246" s="42">
        <v>1100</v>
      </c>
      <c r="AI246" s="42" t="s">
        <v>81</v>
      </c>
      <c r="AJ246" s="42">
        <v>10000</v>
      </c>
      <c r="AK246" s="42">
        <v>3000</v>
      </c>
      <c r="AL246" s="42" t="s">
        <v>81</v>
      </c>
      <c r="AM246" s="42" t="s">
        <v>82</v>
      </c>
      <c r="AN246" s="67" t="s">
        <v>82</v>
      </c>
      <c r="AO246" s="67">
        <v>0.001</v>
      </c>
      <c r="AP246" s="67" t="s">
        <v>1059</v>
      </c>
      <c r="AQ246" s="67" t="s">
        <v>1059</v>
      </c>
      <c r="AR246" s="67" t="s">
        <v>1059</v>
      </c>
      <c r="AS246" s="67">
        <v>74</v>
      </c>
      <c r="AT246" s="67" t="s">
        <v>1060</v>
      </c>
      <c r="AU246" s="67">
        <v>200</v>
      </c>
      <c r="AV246" s="67" t="s">
        <v>1059</v>
      </c>
      <c r="AW246" s="67" t="s">
        <v>1059</v>
      </c>
      <c r="AX246" s="67" t="s">
        <v>1060</v>
      </c>
      <c r="AY246" s="67">
        <v>300</v>
      </c>
      <c r="AZ246" s="67">
        <v>0.69</v>
      </c>
      <c r="BA246" s="39" t="s">
        <v>1029</v>
      </c>
      <c r="BB246" s="105" t="s">
        <v>1060</v>
      </c>
    </row>
    <row r="247" spans="1:54" ht="12.75">
      <c r="A247" s="42" t="s">
        <v>223</v>
      </c>
      <c r="B247" s="40" t="s">
        <v>675</v>
      </c>
      <c r="C247" s="41">
        <v>7</v>
      </c>
      <c r="D247" s="76" t="s">
        <v>95</v>
      </c>
      <c r="E247" s="41">
        <v>7</v>
      </c>
      <c r="F247" s="76" t="s">
        <v>95</v>
      </c>
      <c r="G247" s="41">
        <v>700</v>
      </c>
      <c r="H247" s="76" t="s">
        <v>95</v>
      </c>
      <c r="I247" s="41">
        <v>700</v>
      </c>
      <c r="J247" s="76" t="s">
        <v>95</v>
      </c>
      <c r="K247" s="41">
        <v>7000</v>
      </c>
      <c r="L247" s="76" t="s">
        <v>95</v>
      </c>
      <c r="M247" s="41">
        <v>7000</v>
      </c>
      <c r="N247" s="80" t="s">
        <v>95</v>
      </c>
      <c r="O247" s="67">
        <v>220</v>
      </c>
      <c r="P247" s="67" t="s">
        <v>492</v>
      </c>
      <c r="Q247" s="67">
        <v>2800</v>
      </c>
      <c r="R247" s="67" t="s">
        <v>492</v>
      </c>
      <c r="S247" s="67">
        <v>190000</v>
      </c>
      <c r="T247" s="67" t="s">
        <v>80</v>
      </c>
      <c r="U247" s="42">
        <v>0.7</v>
      </c>
      <c r="V247" s="42">
        <v>0.29</v>
      </c>
      <c r="W247" s="42" t="s">
        <v>81</v>
      </c>
      <c r="X247" s="42">
        <v>0.7</v>
      </c>
      <c r="Y247" s="42">
        <v>0.29</v>
      </c>
      <c r="Z247" s="42" t="s">
        <v>81</v>
      </c>
      <c r="AA247" s="42">
        <v>70</v>
      </c>
      <c r="AB247" s="42">
        <v>29</v>
      </c>
      <c r="AC247" s="42" t="s">
        <v>81</v>
      </c>
      <c r="AD247" s="42">
        <v>70</v>
      </c>
      <c r="AE247" s="42">
        <v>29</v>
      </c>
      <c r="AF247" s="42" t="s">
        <v>81</v>
      </c>
      <c r="AG247" s="42">
        <v>700</v>
      </c>
      <c r="AH247" s="42">
        <v>290</v>
      </c>
      <c r="AI247" s="42" t="s">
        <v>81</v>
      </c>
      <c r="AJ247" s="42">
        <v>700</v>
      </c>
      <c r="AK247" s="42">
        <v>290</v>
      </c>
      <c r="AL247" s="42" t="s">
        <v>81</v>
      </c>
      <c r="AM247" s="42" t="s">
        <v>82</v>
      </c>
      <c r="AN247" s="67" t="s">
        <v>82</v>
      </c>
      <c r="AO247" s="67">
        <v>0.001</v>
      </c>
      <c r="AP247" s="67" t="s">
        <v>1059</v>
      </c>
      <c r="AQ247" s="67" t="s">
        <v>1059</v>
      </c>
      <c r="AR247" s="67" t="s">
        <v>1059</v>
      </c>
      <c r="AS247" s="67">
        <v>120</v>
      </c>
      <c r="AT247" s="67" t="s">
        <v>1060</v>
      </c>
      <c r="AU247" s="67">
        <v>50</v>
      </c>
      <c r="AV247" s="67" t="s">
        <v>1059</v>
      </c>
      <c r="AW247" s="67" t="s">
        <v>1059</v>
      </c>
      <c r="AX247" s="67" t="s">
        <v>1060</v>
      </c>
      <c r="AY247" s="67">
        <v>223</v>
      </c>
      <c r="AZ247" s="67">
        <v>1.03</v>
      </c>
      <c r="BA247" s="39" t="s">
        <v>1029</v>
      </c>
      <c r="BB247" s="105" t="s">
        <v>1060</v>
      </c>
    </row>
    <row r="248" spans="1:54" ht="12.75">
      <c r="A248" s="42" t="s">
        <v>224</v>
      </c>
      <c r="B248" s="40" t="s">
        <v>676</v>
      </c>
      <c r="C248" s="39">
        <v>6.4</v>
      </c>
      <c r="D248" s="75" t="s">
        <v>389</v>
      </c>
      <c r="E248" s="41">
        <v>32</v>
      </c>
      <c r="F248" s="76" t="s">
        <v>389</v>
      </c>
      <c r="G248" s="41">
        <v>640</v>
      </c>
      <c r="H248" s="76" t="s">
        <v>389</v>
      </c>
      <c r="I248" s="41">
        <v>3200</v>
      </c>
      <c r="J248" s="76" t="s">
        <v>389</v>
      </c>
      <c r="K248" s="41">
        <v>64</v>
      </c>
      <c r="L248" s="76" t="s">
        <v>389</v>
      </c>
      <c r="M248" s="41">
        <v>320</v>
      </c>
      <c r="N248" s="80" t="s">
        <v>389</v>
      </c>
      <c r="O248" s="67">
        <v>58</v>
      </c>
      <c r="P248" s="67" t="s">
        <v>389</v>
      </c>
      <c r="Q248" s="67">
        <v>290</v>
      </c>
      <c r="R248" s="67" t="s">
        <v>389</v>
      </c>
      <c r="S248" s="67">
        <v>330</v>
      </c>
      <c r="T248" s="67" t="s">
        <v>389</v>
      </c>
      <c r="U248" s="42">
        <v>0.64</v>
      </c>
      <c r="V248" s="42">
        <v>0.084</v>
      </c>
      <c r="W248" s="42" t="s">
        <v>81</v>
      </c>
      <c r="X248" s="42">
        <v>3.2</v>
      </c>
      <c r="Y248" s="42">
        <v>0.42</v>
      </c>
      <c r="Z248" s="42" t="s">
        <v>81</v>
      </c>
      <c r="AA248" s="42">
        <v>64</v>
      </c>
      <c r="AB248" s="42">
        <v>8.4</v>
      </c>
      <c r="AC248" s="42" t="s">
        <v>81</v>
      </c>
      <c r="AD248" s="42">
        <v>320</v>
      </c>
      <c r="AE248" s="42">
        <v>42</v>
      </c>
      <c r="AF248" s="42" t="s">
        <v>81</v>
      </c>
      <c r="AG248" s="42">
        <v>6.4</v>
      </c>
      <c r="AH248" s="42">
        <v>0.84</v>
      </c>
      <c r="AI248" s="42" t="s">
        <v>81</v>
      </c>
      <c r="AJ248" s="42">
        <v>32</v>
      </c>
      <c r="AK248" s="42">
        <v>4.2</v>
      </c>
      <c r="AL248" s="42" t="s">
        <v>81</v>
      </c>
      <c r="AM248" s="42" t="s">
        <v>82</v>
      </c>
      <c r="AN248" s="67" t="s">
        <v>82</v>
      </c>
      <c r="AO248" s="67">
        <v>0.1</v>
      </c>
      <c r="AP248" s="67">
        <v>0.011</v>
      </c>
      <c r="AQ248" s="67" t="s">
        <v>1096</v>
      </c>
      <c r="AR248" s="67">
        <v>7.7E-06</v>
      </c>
      <c r="AS248" s="67">
        <v>7.8</v>
      </c>
      <c r="AT248" s="67" t="s">
        <v>1061</v>
      </c>
      <c r="AU248" s="67">
        <v>1000000</v>
      </c>
      <c r="AV248" s="67">
        <v>13000</v>
      </c>
      <c r="AW248" s="67">
        <v>14900</v>
      </c>
      <c r="AX248" s="67" t="s">
        <v>1061</v>
      </c>
      <c r="AY248" s="67">
        <v>101.32</v>
      </c>
      <c r="AZ248" s="67">
        <v>0.69</v>
      </c>
      <c r="BA248" s="39" t="s">
        <v>1029</v>
      </c>
      <c r="BB248" s="105" t="s">
        <v>1060</v>
      </c>
    </row>
    <row r="249" spans="1:54" ht="12.75">
      <c r="A249" s="43" t="s">
        <v>225</v>
      </c>
      <c r="B249" s="44" t="s">
        <v>677</v>
      </c>
      <c r="C249" s="41">
        <v>200</v>
      </c>
      <c r="D249" s="76" t="s">
        <v>102</v>
      </c>
      <c r="E249" s="41">
        <v>200</v>
      </c>
      <c r="F249" s="76" t="s">
        <v>102</v>
      </c>
      <c r="G249" s="41">
        <v>20000</v>
      </c>
      <c r="H249" s="76" t="s">
        <v>102</v>
      </c>
      <c r="I249" s="41">
        <v>20000</v>
      </c>
      <c r="J249" s="76" t="s">
        <v>102</v>
      </c>
      <c r="K249" s="41">
        <v>200</v>
      </c>
      <c r="L249" s="76" t="s">
        <v>102</v>
      </c>
      <c r="M249" s="41">
        <v>200</v>
      </c>
      <c r="N249" s="80" t="s">
        <v>102</v>
      </c>
      <c r="O249" s="67">
        <v>6600</v>
      </c>
      <c r="P249" s="67" t="s">
        <v>492</v>
      </c>
      <c r="Q249" s="67">
        <v>84000</v>
      </c>
      <c r="R249" s="67" t="s">
        <v>492</v>
      </c>
      <c r="S249" s="67">
        <v>190000</v>
      </c>
      <c r="T249" s="67" t="s">
        <v>80</v>
      </c>
      <c r="U249" s="42">
        <v>20</v>
      </c>
      <c r="V249" s="42">
        <v>12</v>
      </c>
      <c r="W249" s="42" t="s">
        <v>81</v>
      </c>
      <c r="X249" s="42">
        <v>20</v>
      </c>
      <c r="Y249" s="42">
        <v>12</v>
      </c>
      <c r="Z249" s="42" t="s">
        <v>81</v>
      </c>
      <c r="AA249" s="42">
        <v>2000</v>
      </c>
      <c r="AB249" s="42">
        <v>1200</v>
      </c>
      <c r="AC249" s="42" t="s">
        <v>81</v>
      </c>
      <c r="AD249" s="42">
        <v>2000</v>
      </c>
      <c r="AE249" s="42">
        <v>1200</v>
      </c>
      <c r="AF249" s="42" t="s">
        <v>81</v>
      </c>
      <c r="AG249" s="42">
        <v>20</v>
      </c>
      <c r="AH249" s="42">
        <v>12</v>
      </c>
      <c r="AI249" s="42" t="s">
        <v>81</v>
      </c>
      <c r="AJ249" s="42">
        <v>20</v>
      </c>
      <c r="AK249" s="42">
        <v>12</v>
      </c>
      <c r="AL249" s="42" t="s">
        <v>81</v>
      </c>
      <c r="AM249" s="42" t="s">
        <v>82</v>
      </c>
      <c r="AN249" s="67" t="s">
        <v>82</v>
      </c>
      <c r="AO249" s="67">
        <v>0.03</v>
      </c>
      <c r="AP249" s="67" t="s">
        <v>1059</v>
      </c>
      <c r="AQ249" s="67" t="s">
        <v>1059</v>
      </c>
      <c r="AR249" s="67" t="s">
        <v>1059</v>
      </c>
      <c r="AS249" s="67">
        <v>200</v>
      </c>
      <c r="AT249" s="67" t="s">
        <v>1060</v>
      </c>
      <c r="AU249" s="67">
        <v>260</v>
      </c>
      <c r="AV249" s="67" t="s">
        <v>1059</v>
      </c>
      <c r="AW249" s="67" t="s">
        <v>1059</v>
      </c>
      <c r="AX249" s="67" t="s">
        <v>1060</v>
      </c>
      <c r="AY249" s="67">
        <v>210</v>
      </c>
      <c r="AZ249" s="67" t="s">
        <v>1059</v>
      </c>
      <c r="BA249" s="39" t="s">
        <v>1029</v>
      </c>
      <c r="BB249" s="105" t="s">
        <v>1060</v>
      </c>
    </row>
    <row r="250" spans="1:54" ht="12.75">
      <c r="A250" s="42" t="s">
        <v>226</v>
      </c>
      <c r="B250" s="40" t="s">
        <v>678</v>
      </c>
      <c r="C250" s="41">
        <v>910</v>
      </c>
      <c r="D250" s="76" t="s">
        <v>492</v>
      </c>
      <c r="E250" s="41">
        <v>2600</v>
      </c>
      <c r="F250" s="76" t="s">
        <v>492</v>
      </c>
      <c r="G250" s="41">
        <v>91000</v>
      </c>
      <c r="H250" s="76" t="s">
        <v>492</v>
      </c>
      <c r="I250" s="41">
        <v>260000</v>
      </c>
      <c r="J250" s="76" t="s">
        <v>492</v>
      </c>
      <c r="K250" s="41">
        <v>300000</v>
      </c>
      <c r="L250" s="76" t="s">
        <v>79</v>
      </c>
      <c r="M250" s="41">
        <v>300000</v>
      </c>
      <c r="N250" s="80" t="s">
        <v>79</v>
      </c>
      <c r="O250" s="67">
        <v>5500</v>
      </c>
      <c r="P250" s="67" t="s">
        <v>492</v>
      </c>
      <c r="Q250" s="67">
        <v>70000</v>
      </c>
      <c r="R250" s="67" t="s">
        <v>492</v>
      </c>
      <c r="S250" s="67">
        <v>190000</v>
      </c>
      <c r="T250" s="67" t="s">
        <v>80</v>
      </c>
      <c r="U250" s="42">
        <v>91</v>
      </c>
      <c r="V250" s="42">
        <v>53</v>
      </c>
      <c r="W250" s="42" t="s">
        <v>81</v>
      </c>
      <c r="X250" s="42">
        <v>260</v>
      </c>
      <c r="Y250" s="42">
        <v>150</v>
      </c>
      <c r="Z250" s="42" t="s">
        <v>81</v>
      </c>
      <c r="AA250" s="42">
        <v>9100</v>
      </c>
      <c r="AB250" s="42">
        <v>5300</v>
      </c>
      <c r="AC250" s="42" t="s">
        <v>81</v>
      </c>
      <c r="AD250" s="42">
        <v>26000</v>
      </c>
      <c r="AE250" s="42">
        <v>15000</v>
      </c>
      <c r="AF250" s="42" t="s">
        <v>81</v>
      </c>
      <c r="AG250" s="42">
        <v>30000</v>
      </c>
      <c r="AH250" s="42">
        <v>18000</v>
      </c>
      <c r="AI250" s="42" t="s">
        <v>81</v>
      </c>
      <c r="AJ250" s="42">
        <v>30000</v>
      </c>
      <c r="AK250" s="42">
        <v>18000</v>
      </c>
      <c r="AL250" s="42" t="s">
        <v>81</v>
      </c>
      <c r="AM250" s="42" t="s">
        <v>82</v>
      </c>
      <c r="AN250" s="67" t="s">
        <v>82</v>
      </c>
      <c r="AO250" s="67">
        <v>0.025</v>
      </c>
      <c r="AP250" s="67" t="s">
        <v>1059</v>
      </c>
      <c r="AQ250" s="67" t="s">
        <v>1059</v>
      </c>
      <c r="AR250" s="67" t="s">
        <v>1059</v>
      </c>
      <c r="AS250" s="67">
        <v>190</v>
      </c>
      <c r="AT250" s="67" t="s">
        <v>1060</v>
      </c>
      <c r="AU250" s="67">
        <v>300</v>
      </c>
      <c r="AV250" s="67" t="s">
        <v>1059</v>
      </c>
      <c r="AW250" s="67" t="s">
        <v>1059</v>
      </c>
      <c r="AX250" s="67" t="s">
        <v>1060</v>
      </c>
      <c r="AY250" s="67">
        <v>302</v>
      </c>
      <c r="AZ250" s="67">
        <v>4.5</v>
      </c>
      <c r="BA250" s="39" t="s">
        <v>1029</v>
      </c>
      <c r="BB250" s="105" t="s">
        <v>1060</v>
      </c>
    </row>
    <row r="251" spans="1:54" ht="12.75">
      <c r="A251" s="42" t="s">
        <v>227</v>
      </c>
      <c r="B251" s="40" t="s">
        <v>679</v>
      </c>
      <c r="C251" s="39">
        <v>0.83</v>
      </c>
      <c r="D251" s="75" t="s">
        <v>492</v>
      </c>
      <c r="E251" s="39">
        <v>3.3</v>
      </c>
      <c r="F251" s="75" t="s">
        <v>492</v>
      </c>
      <c r="G251" s="41">
        <v>83</v>
      </c>
      <c r="H251" s="76" t="s">
        <v>492</v>
      </c>
      <c r="I251" s="41">
        <v>250</v>
      </c>
      <c r="J251" s="76" t="s">
        <v>79</v>
      </c>
      <c r="K251" s="41">
        <v>250</v>
      </c>
      <c r="L251" s="76" t="s">
        <v>79</v>
      </c>
      <c r="M251" s="41">
        <v>250</v>
      </c>
      <c r="N251" s="80" t="s">
        <v>79</v>
      </c>
      <c r="O251" s="67">
        <v>22</v>
      </c>
      <c r="P251" s="67" t="s">
        <v>492</v>
      </c>
      <c r="Q251" s="67">
        <v>99</v>
      </c>
      <c r="R251" s="67" t="s">
        <v>492</v>
      </c>
      <c r="S251" s="67">
        <v>190000</v>
      </c>
      <c r="T251" s="67" t="s">
        <v>80</v>
      </c>
      <c r="U251" s="42">
        <v>0.08300000000000002</v>
      </c>
      <c r="V251" s="42">
        <v>0.15</v>
      </c>
      <c r="W251" s="42" t="s">
        <v>81</v>
      </c>
      <c r="X251" s="42">
        <v>0.33</v>
      </c>
      <c r="Y251" s="42">
        <v>0.58</v>
      </c>
      <c r="Z251" s="42" t="s">
        <v>81</v>
      </c>
      <c r="AA251" s="42">
        <v>8.3</v>
      </c>
      <c r="AB251" s="42">
        <v>15</v>
      </c>
      <c r="AC251" s="42" t="s">
        <v>81</v>
      </c>
      <c r="AD251" s="42">
        <v>25</v>
      </c>
      <c r="AE251" s="42">
        <v>44</v>
      </c>
      <c r="AF251" s="42" t="s">
        <v>81</v>
      </c>
      <c r="AG251" s="42">
        <v>25</v>
      </c>
      <c r="AH251" s="42">
        <v>44</v>
      </c>
      <c r="AI251" s="42" t="s">
        <v>81</v>
      </c>
      <c r="AJ251" s="42">
        <v>25</v>
      </c>
      <c r="AK251" s="42">
        <v>44</v>
      </c>
      <c r="AL251" s="42" t="s">
        <v>81</v>
      </c>
      <c r="AM251" s="42">
        <v>30</v>
      </c>
      <c r="AN251" s="67" t="s">
        <v>82</v>
      </c>
      <c r="AO251" s="67" t="s">
        <v>1059</v>
      </c>
      <c r="AP251" s="67">
        <v>0.8</v>
      </c>
      <c r="AQ251" s="67" t="s">
        <v>1059</v>
      </c>
      <c r="AR251" s="67">
        <v>0.00022</v>
      </c>
      <c r="AS251" s="67">
        <v>660</v>
      </c>
      <c r="AT251" s="67" t="s">
        <v>1060</v>
      </c>
      <c r="AU251" s="67">
        <v>0.252</v>
      </c>
      <c r="AV251" s="67" t="s">
        <v>1059</v>
      </c>
      <c r="AW251" s="67" t="s">
        <v>1059</v>
      </c>
      <c r="AX251" s="67" t="s">
        <v>1060</v>
      </c>
      <c r="AY251" s="67">
        <v>309</v>
      </c>
      <c r="AZ251" s="67">
        <v>0.69</v>
      </c>
      <c r="BA251" s="39" t="s">
        <v>1029</v>
      </c>
      <c r="BB251" s="105" t="s">
        <v>1060</v>
      </c>
    </row>
    <row r="252" spans="1:54" ht="12.75">
      <c r="A252" s="42" t="s">
        <v>228</v>
      </c>
      <c r="B252" s="40" t="s">
        <v>680</v>
      </c>
      <c r="C252" s="41">
        <v>20</v>
      </c>
      <c r="D252" s="76" t="s">
        <v>95</v>
      </c>
      <c r="E252" s="41">
        <v>20</v>
      </c>
      <c r="F252" s="76" t="s">
        <v>95</v>
      </c>
      <c r="G252" s="41">
        <v>2000</v>
      </c>
      <c r="H252" s="76" t="s">
        <v>95</v>
      </c>
      <c r="I252" s="41">
        <v>2000</v>
      </c>
      <c r="J252" s="76" t="s">
        <v>95</v>
      </c>
      <c r="K252" s="41">
        <v>20</v>
      </c>
      <c r="L252" s="76" t="s">
        <v>95</v>
      </c>
      <c r="M252" s="41">
        <v>20</v>
      </c>
      <c r="N252" s="80" t="s">
        <v>95</v>
      </c>
      <c r="O252" s="67">
        <v>480</v>
      </c>
      <c r="P252" s="67" t="s">
        <v>492</v>
      </c>
      <c r="Q252" s="67">
        <v>6200</v>
      </c>
      <c r="R252" s="67" t="s">
        <v>492</v>
      </c>
      <c r="S252" s="67">
        <v>190000</v>
      </c>
      <c r="T252" s="67" t="s">
        <v>80</v>
      </c>
      <c r="U252" s="42">
        <v>2</v>
      </c>
      <c r="V252" s="42">
        <v>0.24</v>
      </c>
      <c r="W252" s="42" t="s">
        <v>81</v>
      </c>
      <c r="X252" s="42">
        <v>2</v>
      </c>
      <c r="Y252" s="42">
        <v>0.24</v>
      </c>
      <c r="Z252" s="42" t="s">
        <v>81</v>
      </c>
      <c r="AA252" s="42">
        <v>200</v>
      </c>
      <c r="AB252" s="42">
        <v>24</v>
      </c>
      <c r="AC252" s="42" t="s">
        <v>81</v>
      </c>
      <c r="AD252" s="42">
        <v>200</v>
      </c>
      <c r="AE252" s="42">
        <v>24</v>
      </c>
      <c r="AF252" s="42" t="s">
        <v>81</v>
      </c>
      <c r="AG252" s="42">
        <v>2</v>
      </c>
      <c r="AH252" s="42">
        <v>0.24</v>
      </c>
      <c r="AI252" s="42" t="s">
        <v>81</v>
      </c>
      <c r="AJ252" s="42">
        <v>2</v>
      </c>
      <c r="AK252" s="42">
        <v>0.24</v>
      </c>
      <c r="AL252" s="42" t="s">
        <v>81</v>
      </c>
      <c r="AM252" s="42" t="s">
        <v>82</v>
      </c>
      <c r="AN252" s="67" t="s">
        <v>82</v>
      </c>
      <c r="AO252" s="67">
        <v>0.0022</v>
      </c>
      <c r="AP252" s="67" t="s">
        <v>1059</v>
      </c>
      <c r="AQ252" s="67" t="s">
        <v>1059</v>
      </c>
      <c r="AR252" s="67" t="s">
        <v>1059</v>
      </c>
      <c r="AS252" s="67">
        <v>2.6</v>
      </c>
      <c r="AT252" s="67" t="s">
        <v>1060</v>
      </c>
      <c r="AU252" s="67">
        <v>700000</v>
      </c>
      <c r="AV252" s="67" t="s">
        <v>1059</v>
      </c>
      <c r="AW252" s="67" t="s">
        <v>1059</v>
      </c>
      <c r="AX252" s="67" t="s">
        <v>1060</v>
      </c>
      <c r="AY252" s="67">
        <v>355</v>
      </c>
      <c r="AZ252" s="67" t="s">
        <v>1059</v>
      </c>
      <c r="BA252" s="39" t="s">
        <v>1029</v>
      </c>
      <c r="BB252" s="105" t="s">
        <v>1060</v>
      </c>
    </row>
    <row r="253" spans="1:54" ht="12.75">
      <c r="A253" s="42" t="s">
        <v>229</v>
      </c>
      <c r="B253" s="40" t="s">
        <v>681</v>
      </c>
      <c r="C253" s="39">
        <v>0.7</v>
      </c>
      <c r="D253" s="75" t="s">
        <v>102</v>
      </c>
      <c r="E253" s="39">
        <v>0.7</v>
      </c>
      <c r="F253" s="75" t="s">
        <v>102</v>
      </c>
      <c r="G253" s="41">
        <v>70</v>
      </c>
      <c r="H253" s="76" t="s">
        <v>102</v>
      </c>
      <c r="I253" s="41">
        <v>70</v>
      </c>
      <c r="J253" s="76" t="s">
        <v>102</v>
      </c>
      <c r="K253" s="41">
        <v>700</v>
      </c>
      <c r="L253" s="76" t="s">
        <v>102</v>
      </c>
      <c r="M253" s="41">
        <v>700</v>
      </c>
      <c r="N253" s="80" t="s">
        <v>102</v>
      </c>
      <c r="O253" s="67">
        <v>8.8</v>
      </c>
      <c r="P253" s="67" t="s">
        <v>492</v>
      </c>
      <c r="Q253" s="67">
        <v>110</v>
      </c>
      <c r="R253" s="67" t="s">
        <v>492</v>
      </c>
      <c r="S253" s="67">
        <v>10000</v>
      </c>
      <c r="T253" s="67" t="s">
        <v>80</v>
      </c>
      <c r="U253" s="42">
        <v>0.07</v>
      </c>
      <c r="V253" s="42">
        <v>0.18</v>
      </c>
      <c r="W253" s="42" t="s">
        <v>81</v>
      </c>
      <c r="X253" s="42">
        <v>0.07</v>
      </c>
      <c r="Y253" s="42">
        <v>0.18</v>
      </c>
      <c r="Z253" s="42" t="s">
        <v>81</v>
      </c>
      <c r="AA253" s="42">
        <v>7</v>
      </c>
      <c r="AB253" s="42">
        <v>18</v>
      </c>
      <c r="AC253" s="42" t="s">
        <v>81</v>
      </c>
      <c r="AD253" s="42">
        <v>7</v>
      </c>
      <c r="AE253" s="42">
        <v>18</v>
      </c>
      <c r="AF253" s="42" t="s">
        <v>81</v>
      </c>
      <c r="AG253" s="42">
        <v>70</v>
      </c>
      <c r="AH253" s="42">
        <v>180</v>
      </c>
      <c r="AI253" s="42" t="s">
        <v>81</v>
      </c>
      <c r="AJ253" s="42">
        <v>70</v>
      </c>
      <c r="AK253" s="42">
        <v>180</v>
      </c>
      <c r="AL253" s="42" t="s">
        <v>81</v>
      </c>
      <c r="AM253" s="42">
        <v>20</v>
      </c>
      <c r="AN253" s="67" t="s">
        <v>82</v>
      </c>
      <c r="AO253" s="67">
        <v>4E-05</v>
      </c>
      <c r="AP253" s="67" t="s">
        <v>1059</v>
      </c>
      <c r="AQ253" s="67" t="s">
        <v>1059</v>
      </c>
      <c r="AR253" s="67" t="s">
        <v>1059</v>
      </c>
      <c r="AS253" s="67">
        <v>1000</v>
      </c>
      <c r="AT253" s="67" t="s">
        <v>1060</v>
      </c>
      <c r="AU253" s="67">
        <v>25</v>
      </c>
      <c r="AV253" s="67" t="s">
        <v>1059</v>
      </c>
      <c r="AW253" s="67" t="s">
        <v>1059</v>
      </c>
      <c r="AX253" s="67" t="s">
        <v>1061</v>
      </c>
      <c r="AY253" s="67">
        <v>332</v>
      </c>
      <c r="AZ253" s="67">
        <v>6.02</v>
      </c>
      <c r="BA253" s="39" t="s">
        <v>1029</v>
      </c>
      <c r="BB253" s="105" t="s">
        <v>1060</v>
      </c>
    </row>
    <row r="254" spans="1:54" ht="12.75">
      <c r="A254" s="39" t="s">
        <v>682</v>
      </c>
      <c r="B254" s="40" t="s">
        <v>683</v>
      </c>
      <c r="C254" s="39">
        <v>80</v>
      </c>
      <c r="D254" s="75" t="s">
        <v>102</v>
      </c>
      <c r="E254" s="39">
        <v>80</v>
      </c>
      <c r="F254" s="75" t="s">
        <v>102</v>
      </c>
      <c r="G254" s="41">
        <v>8000</v>
      </c>
      <c r="H254" s="76" t="s">
        <v>102</v>
      </c>
      <c r="I254" s="41">
        <v>8000</v>
      </c>
      <c r="J254" s="76" t="s">
        <v>102</v>
      </c>
      <c r="K254" s="41">
        <v>80</v>
      </c>
      <c r="L254" s="76" t="s">
        <v>102</v>
      </c>
      <c r="M254" s="41">
        <v>80</v>
      </c>
      <c r="N254" s="80" t="s">
        <v>102</v>
      </c>
      <c r="O254" s="67">
        <v>2200</v>
      </c>
      <c r="P254" s="67" t="s">
        <v>492</v>
      </c>
      <c r="Q254" s="67">
        <v>28000</v>
      </c>
      <c r="R254" s="67" t="s">
        <v>492</v>
      </c>
      <c r="S254" s="67">
        <v>190000</v>
      </c>
      <c r="T254" s="67" t="s">
        <v>80</v>
      </c>
      <c r="U254" s="42">
        <v>8</v>
      </c>
      <c r="V254" s="42">
        <v>1.3</v>
      </c>
      <c r="W254" s="42" t="s">
        <v>81</v>
      </c>
      <c r="X254" s="42">
        <v>8</v>
      </c>
      <c r="Y254" s="42">
        <v>1.3</v>
      </c>
      <c r="Z254" s="42" t="s">
        <v>81</v>
      </c>
      <c r="AA254" s="42">
        <v>800</v>
      </c>
      <c r="AB254" s="42">
        <v>130</v>
      </c>
      <c r="AC254" s="42" t="s">
        <v>81</v>
      </c>
      <c r="AD254" s="42">
        <v>800</v>
      </c>
      <c r="AE254" s="42">
        <v>130</v>
      </c>
      <c r="AF254" s="42" t="s">
        <v>81</v>
      </c>
      <c r="AG254" s="42">
        <v>8</v>
      </c>
      <c r="AH254" s="42">
        <v>1.3</v>
      </c>
      <c r="AI254" s="42" t="s">
        <v>81</v>
      </c>
      <c r="AJ254" s="42">
        <v>8</v>
      </c>
      <c r="AK254" s="42">
        <v>1.3</v>
      </c>
      <c r="AL254" s="42" t="s">
        <v>81</v>
      </c>
      <c r="AM254" s="42" t="s">
        <v>82</v>
      </c>
      <c r="AN254" s="67" t="s">
        <v>82</v>
      </c>
      <c r="AO254" s="67">
        <v>0.01</v>
      </c>
      <c r="AP254" s="67" t="s">
        <v>1059</v>
      </c>
      <c r="AQ254" s="67" t="s">
        <v>1059</v>
      </c>
      <c r="AR254" s="67" t="s">
        <v>1059</v>
      </c>
      <c r="AS254" s="67">
        <v>22.7</v>
      </c>
      <c r="AT254" s="67" t="s">
        <v>1061</v>
      </c>
      <c r="AU254" s="67">
        <v>3000</v>
      </c>
      <c r="AV254" s="67">
        <v>13000</v>
      </c>
      <c r="AW254" s="67">
        <v>14900</v>
      </c>
      <c r="AX254" s="67" t="s">
        <v>1060</v>
      </c>
      <c r="AY254" s="67">
        <v>199</v>
      </c>
      <c r="AZ254" s="67" t="s">
        <v>1059</v>
      </c>
      <c r="BA254" s="39" t="s">
        <v>1029</v>
      </c>
      <c r="BB254" s="105" t="s">
        <v>1060</v>
      </c>
    </row>
    <row r="255" spans="1:54" ht="12.75">
      <c r="A255" s="42" t="s">
        <v>230</v>
      </c>
      <c r="B255" s="40" t="s">
        <v>684</v>
      </c>
      <c r="C255" s="41">
        <v>73</v>
      </c>
      <c r="D255" s="76" t="s">
        <v>492</v>
      </c>
      <c r="E255" s="41">
        <v>200</v>
      </c>
      <c r="F255" s="75" t="s">
        <v>492</v>
      </c>
      <c r="G255" s="41">
        <v>7300</v>
      </c>
      <c r="H255" s="76" t="s">
        <v>492</v>
      </c>
      <c r="I255" s="41">
        <v>20000</v>
      </c>
      <c r="J255" s="76" t="s">
        <v>492</v>
      </c>
      <c r="K255" s="41">
        <v>73</v>
      </c>
      <c r="L255" s="76" t="s">
        <v>492</v>
      </c>
      <c r="M255" s="41">
        <v>200</v>
      </c>
      <c r="N255" s="80" t="s">
        <v>492</v>
      </c>
      <c r="O255" s="67">
        <v>440</v>
      </c>
      <c r="P255" s="67" t="s">
        <v>492</v>
      </c>
      <c r="Q255" s="67">
        <v>5600</v>
      </c>
      <c r="R255" s="67" t="s">
        <v>492</v>
      </c>
      <c r="S255" s="67">
        <v>190000</v>
      </c>
      <c r="T255" s="67" t="s">
        <v>80</v>
      </c>
      <c r="U255" s="42">
        <v>7.3</v>
      </c>
      <c r="V255" s="42">
        <v>6.3</v>
      </c>
      <c r="W255" s="42" t="s">
        <v>81</v>
      </c>
      <c r="X255" s="42">
        <v>20</v>
      </c>
      <c r="Y255" s="42">
        <v>17</v>
      </c>
      <c r="Z255" s="42" t="s">
        <v>81</v>
      </c>
      <c r="AA255" s="42">
        <v>730</v>
      </c>
      <c r="AB255" s="42">
        <v>630</v>
      </c>
      <c r="AC255" s="42" t="s">
        <v>81</v>
      </c>
      <c r="AD255" s="42">
        <v>2000</v>
      </c>
      <c r="AE255" s="42">
        <v>1700</v>
      </c>
      <c r="AF255" s="42" t="s">
        <v>81</v>
      </c>
      <c r="AG255" s="42">
        <v>7.3</v>
      </c>
      <c r="AH255" s="42">
        <v>6.3</v>
      </c>
      <c r="AI255" s="42" t="s">
        <v>81</v>
      </c>
      <c r="AJ255" s="42">
        <v>20</v>
      </c>
      <c r="AK255" s="42">
        <v>17</v>
      </c>
      <c r="AL255" s="42" t="s">
        <v>81</v>
      </c>
      <c r="AM255" s="42" t="s">
        <v>82</v>
      </c>
      <c r="AN255" s="67" t="s">
        <v>82</v>
      </c>
      <c r="AO255" s="67">
        <v>0.002</v>
      </c>
      <c r="AP255" s="67" t="s">
        <v>1059</v>
      </c>
      <c r="AQ255" s="67" t="s">
        <v>1059</v>
      </c>
      <c r="AR255" s="67" t="s">
        <v>1059</v>
      </c>
      <c r="AS255" s="67">
        <v>300</v>
      </c>
      <c r="AT255" s="67" t="s">
        <v>1060</v>
      </c>
      <c r="AU255" s="67">
        <v>42</v>
      </c>
      <c r="AV255" s="67" t="s">
        <v>1059</v>
      </c>
      <c r="AW255" s="67" t="s">
        <v>1059</v>
      </c>
      <c r="AX255" s="67" t="s">
        <v>1060</v>
      </c>
      <c r="AY255" s="67">
        <v>354</v>
      </c>
      <c r="AZ255" s="67" t="s">
        <v>1059</v>
      </c>
      <c r="BA255" s="39" t="s">
        <v>1029</v>
      </c>
      <c r="BB255" s="105" t="s">
        <v>1060</v>
      </c>
    </row>
    <row r="256" spans="1:54" ht="12.75">
      <c r="A256" s="43" t="s">
        <v>685</v>
      </c>
      <c r="B256" s="44" t="s">
        <v>686</v>
      </c>
      <c r="C256" s="41">
        <v>220</v>
      </c>
      <c r="D256" s="76" t="s">
        <v>492</v>
      </c>
      <c r="E256" s="41">
        <v>480</v>
      </c>
      <c r="F256" s="76" t="s">
        <v>79</v>
      </c>
      <c r="G256" s="41">
        <v>480</v>
      </c>
      <c r="H256" s="76" t="s">
        <v>79</v>
      </c>
      <c r="I256" s="41">
        <v>480</v>
      </c>
      <c r="J256" s="76" t="s">
        <v>79</v>
      </c>
      <c r="K256" s="41">
        <v>480</v>
      </c>
      <c r="L256" s="76" t="s">
        <v>79</v>
      </c>
      <c r="M256" s="41">
        <v>480</v>
      </c>
      <c r="N256" s="80" t="s">
        <v>79</v>
      </c>
      <c r="O256" s="67">
        <v>1300</v>
      </c>
      <c r="P256" s="67" t="s">
        <v>492</v>
      </c>
      <c r="Q256" s="67">
        <v>17000</v>
      </c>
      <c r="R256" s="67" t="s">
        <v>492</v>
      </c>
      <c r="S256" s="67">
        <v>190000</v>
      </c>
      <c r="T256" s="67" t="s">
        <v>80</v>
      </c>
      <c r="U256" s="42">
        <v>22</v>
      </c>
      <c r="V256" s="42">
        <v>110</v>
      </c>
      <c r="W256" s="42" t="s">
        <v>81</v>
      </c>
      <c r="X256" s="42">
        <v>48</v>
      </c>
      <c r="Y256" s="42">
        <v>250</v>
      </c>
      <c r="Z256" s="42" t="s">
        <v>81</v>
      </c>
      <c r="AA256" s="42">
        <v>48</v>
      </c>
      <c r="AB256" s="42">
        <v>250</v>
      </c>
      <c r="AC256" s="42" t="s">
        <v>81</v>
      </c>
      <c r="AD256" s="42">
        <v>48</v>
      </c>
      <c r="AE256" s="42">
        <v>250</v>
      </c>
      <c r="AF256" s="42" t="s">
        <v>81</v>
      </c>
      <c r="AG256" s="42">
        <v>48</v>
      </c>
      <c r="AH256" s="42">
        <v>250</v>
      </c>
      <c r="AI256" s="42" t="s">
        <v>81</v>
      </c>
      <c r="AJ256" s="42">
        <v>48</v>
      </c>
      <c r="AK256" s="42">
        <v>250</v>
      </c>
      <c r="AL256" s="42" t="s">
        <v>81</v>
      </c>
      <c r="AM256" s="42">
        <v>15</v>
      </c>
      <c r="AN256" s="67" t="s">
        <v>82</v>
      </c>
      <c r="AO256" s="67">
        <v>0.006</v>
      </c>
      <c r="AP256" s="67" t="s">
        <v>1059</v>
      </c>
      <c r="AQ256" s="67" t="s">
        <v>1059</v>
      </c>
      <c r="AR256" s="67" t="s">
        <v>1059</v>
      </c>
      <c r="AS256" s="67">
        <v>2000</v>
      </c>
      <c r="AT256" s="67" t="s">
        <v>1060</v>
      </c>
      <c r="AU256" s="67">
        <v>0.48</v>
      </c>
      <c r="AV256" s="67" t="s">
        <v>1059</v>
      </c>
      <c r="AW256" s="67" t="s">
        <v>1059</v>
      </c>
      <c r="AX256" s="67" t="s">
        <v>1060</v>
      </c>
      <c r="AY256" s="67">
        <v>401</v>
      </c>
      <c r="AZ256" s="67">
        <v>2.78</v>
      </c>
      <c r="BA256" s="39" t="s">
        <v>1029</v>
      </c>
      <c r="BB256" s="105" t="s">
        <v>1061</v>
      </c>
    </row>
    <row r="257" spans="1:54" ht="12.75">
      <c r="A257" s="42" t="s">
        <v>687</v>
      </c>
      <c r="B257" s="40" t="s">
        <v>688</v>
      </c>
      <c r="C257" s="41">
        <v>220</v>
      </c>
      <c r="D257" s="76" t="s">
        <v>492</v>
      </c>
      <c r="E257" s="41">
        <v>500</v>
      </c>
      <c r="F257" s="76" t="s">
        <v>79</v>
      </c>
      <c r="G257" s="41">
        <v>500</v>
      </c>
      <c r="H257" s="76" t="s">
        <v>79</v>
      </c>
      <c r="I257" s="41">
        <v>500</v>
      </c>
      <c r="J257" s="76" t="s">
        <v>79</v>
      </c>
      <c r="K257" s="41">
        <v>220</v>
      </c>
      <c r="L257" s="76" t="s">
        <v>492</v>
      </c>
      <c r="M257" s="41">
        <v>500</v>
      </c>
      <c r="N257" s="80" t="s">
        <v>79</v>
      </c>
      <c r="O257" s="67">
        <v>1300</v>
      </c>
      <c r="P257" s="67" t="s">
        <v>492</v>
      </c>
      <c r="Q257" s="67">
        <v>17000</v>
      </c>
      <c r="R257" s="67" t="s">
        <v>492</v>
      </c>
      <c r="S257" s="67">
        <v>190000</v>
      </c>
      <c r="T257" s="67" t="s">
        <v>80</v>
      </c>
      <c r="U257" s="42">
        <v>22</v>
      </c>
      <c r="V257" s="42">
        <v>110</v>
      </c>
      <c r="W257" s="42" t="s">
        <v>81</v>
      </c>
      <c r="X257" s="42">
        <v>50</v>
      </c>
      <c r="Y257" s="42">
        <v>260</v>
      </c>
      <c r="Z257" s="42" t="s">
        <v>81</v>
      </c>
      <c r="AA257" s="42">
        <v>50</v>
      </c>
      <c r="AB257" s="42">
        <v>260</v>
      </c>
      <c r="AC257" s="42" t="s">
        <v>81</v>
      </c>
      <c r="AD257" s="42">
        <v>50</v>
      </c>
      <c r="AE257" s="42">
        <v>260</v>
      </c>
      <c r="AF257" s="42" t="s">
        <v>81</v>
      </c>
      <c r="AG257" s="42">
        <v>22</v>
      </c>
      <c r="AH257" s="42">
        <v>110</v>
      </c>
      <c r="AI257" s="42" t="s">
        <v>81</v>
      </c>
      <c r="AJ257" s="42">
        <v>50</v>
      </c>
      <c r="AK257" s="42">
        <v>260</v>
      </c>
      <c r="AL257" s="42" t="s">
        <v>81</v>
      </c>
      <c r="AM257" s="42">
        <v>15</v>
      </c>
      <c r="AN257" s="67" t="s">
        <v>82</v>
      </c>
      <c r="AO257" s="67">
        <v>0.006</v>
      </c>
      <c r="AP257" s="67" t="s">
        <v>1059</v>
      </c>
      <c r="AQ257" s="67" t="s">
        <v>1059</v>
      </c>
      <c r="AR257" s="67" t="s">
        <v>1059</v>
      </c>
      <c r="AS257" s="67">
        <v>2000</v>
      </c>
      <c r="AT257" s="67" t="s">
        <v>1060</v>
      </c>
      <c r="AU257" s="67">
        <v>0.5</v>
      </c>
      <c r="AV257" s="67" t="s">
        <v>1059</v>
      </c>
      <c r="AW257" s="67" t="s">
        <v>1059</v>
      </c>
      <c r="AX257" s="67" t="s">
        <v>1060</v>
      </c>
      <c r="AY257" s="67">
        <v>401</v>
      </c>
      <c r="AZ257" s="67" t="s">
        <v>1059</v>
      </c>
      <c r="BA257" s="39" t="s">
        <v>1029</v>
      </c>
      <c r="BB257" s="105" t="s">
        <v>1061</v>
      </c>
    </row>
    <row r="258" spans="1:54" ht="12.75">
      <c r="A258" s="42" t="s">
        <v>231</v>
      </c>
      <c r="B258" s="40" t="s">
        <v>689</v>
      </c>
      <c r="C258" s="41">
        <v>220</v>
      </c>
      <c r="D258" s="76" t="s">
        <v>492</v>
      </c>
      <c r="E258" s="41">
        <v>450</v>
      </c>
      <c r="F258" s="76" t="s">
        <v>79</v>
      </c>
      <c r="G258" s="41">
        <v>450</v>
      </c>
      <c r="H258" s="76" t="s">
        <v>79</v>
      </c>
      <c r="I258" s="41">
        <v>450</v>
      </c>
      <c r="J258" s="76" t="s">
        <v>79</v>
      </c>
      <c r="K258" s="41">
        <v>220</v>
      </c>
      <c r="L258" s="76" t="s">
        <v>492</v>
      </c>
      <c r="M258" s="41">
        <v>450</v>
      </c>
      <c r="N258" s="80" t="s">
        <v>79</v>
      </c>
      <c r="O258" s="67">
        <v>1300</v>
      </c>
      <c r="P258" s="67" t="s">
        <v>492</v>
      </c>
      <c r="Q258" s="67">
        <v>17000</v>
      </c>
      <c r="R258" s="67" t="s">
        <v>492</v>
      </c>
      <c r="S258" s="67">
        <v>190000</v>
      </c>
      <c r="T258" s="67" t="s">
        <v>80</v>
      </c>
      <c r="U258" s="42">
        <v>22</v>
      </c>
      <c r="V258" s="42">
        <v>130</v>
      </c>
      <c r="W258" s="42" t="s">
        <v>81</v>
      </c>
      <c r="X258" s="42">
        <v>45</v>
      </c>
      <c r="Y258" s="42">
        <v>260</v>
      </c>
      <c r="Z258" s="42" t="s">
        <v>81</v>
      </c>
      <c r="AA258" s="42">
        <v>45</v>
      </c>
      <c r="AB258" s="42">
        <v>260</v>
      </c>
      <c r="AC258" s="42" t="s">
        <v>81</v>
      </c>
      <c r="AD258" s="42">
        <v>45</v>
      </c>
      <c r="AE258" s="42">
        <v>260</v>
      </c>
      <c r="AF258" s="42" t="s">
        <v>81</v>
      </c>
      <c r="AG258" s="42">
        <v>22</v>
      </c>
      <c r="AH258" s="42">
        <v>130</v>
      </c>
      <c r="AI258" s="42" t="s">
        <v>81</v>
      </c>
      <c r="AJ258" s="42">
        <v>45</v>
      </c>
      <c r="AK258" s="42">
        <v>260</v>
      </c>
      <c r="AL258" s="42" t="s">
        <v>81</v>
      </c>
      <c r="AM258" s="42">
        <v>15</v>
      </c>
      <c r="AN258" s="67" t="s">
        <v>82</v>
      </c>
      <c r="AO258" s="67">
        <v>0.006</v>
      </c>
      <c r="AP258" s="67" t="s">
        <v>1059</v>
      </c>
      <c r="AQ258" s="67" t="s">
        <v>1059</v>
      </c>
      <c r="AR258" s="67" t="s">
        <v>1059</v>
      </c>
      <c r="AS258" s="67">
        <v>2300</v>
      </c>
      <c r="AT258" s="67" t="s">
        <v>1060</v>
      </c>
      <c r="AU258" s="67">
        <v>0.45</v>
      </c>
      <c r="AV258" s="67" t="s">
        <v>1059</v>
      </c>
      <c r="AW258" s="67" t="s">
        <v>1059</v>
      </c>
      <c r="AX258" s="67" t="s">
        <v>1060</v>
      </c>
      <c r="AY258" s="67">
        <v>390</v>
      </c>
      <c r="AZ258" s="67" t="s">
        <v>1059</v>
      </c>
      <c r="BA258" s="39" t="s">
        <v>1029</v>
      </c>
      <c r="BB258" s="105" t="s">
        <v>1061</v>
      </c>
    </row>
    <row r="259" spans="1:54" ht="12.75">
      <c r="A259" s="42" t="s">
        <v>232</v>
      </c>
      <c r="B259" s="40" t="s">
        <v>690</v>
      </c>
      <c r="C259" s="41">
        <v>120</v>
      </c>
      <c r="D259" s="76" t="s">
        <v>79</v>
      </c>
      <c r="E259" s="41">
        <v>120</v>
      </c>
      <c r="F259" s="76" t="s">
        <v>79</v>
      </c>
      <c r="G259" s="41">
        <v>120</v>
      </c>
      <c r="H259" s="76" t="s">
        <v>79</v>
      </c>
      <c r="I259" s="41">
        <v>120</v>
      </c>
      <c r="J259" s="76" t="s">
        <v>79</v>
      </c>
      <c r="K259" s="41">
        <v>120</v>
      </c>
      <c r="L259" s="76" t="s">
        <v>79</v>
      </c>
      <c r="M259" s="41">
        <v>120</v>
      </c>
      <c r="N259" s="80" t="s">
        <v>79</v>
      </c>
      <c r="O259" s="67">
        <v>1300</v>
      </c>
      <c r="P259" s="67" t="s">
        <v>492</v>
      </c>
      <c r="Q259" s="67">
        <v>17000</v>
      </c>
      <c r="R259" s="67" t="s">
        <v>492</v>
      </c>
      <c r="S259" s="67">
        <v>190000</v>
      </c>
      <c r="T259" s="67" t="s">
        <v>80</v>
      </c>
      <c r="U259" s="42">
        <v>12</v>
      </c>
      <c r="V259" s="42">
        <v>70</v>
      </c>
      <c r="W259" s="42" t="s">
        <v>81</v>
      </c>
      <c r="X259" s="42">
        <v>12</v>
      </c>
      <c r="Y259" s="42">
        <v>70</v>
      </c>
      <c r="Z259" s="42" t="s">
        <v>81</v>
      </c>
      <c r="AA259" s="42">
        <v>12</v>
      </c>
      <c r="AB259" s="42">
        <v>70</v>
      </c>
      <c r="AC259" s="42" t="s">
        <v>81</v>
      </c>
      <c r="AD259" s="42">
        <v>12</v>
      </c>
      <c r="AE259" s="42">
        <v>70</v>
      </c>
      <c r="AF259" s="42" t="s">
        <v>81</v>
      </c>
      <c r="AG259" s="42">
        <v>12</v>
      </c>
      <c r="AH259" s="42">
        <v>70</v>
      </c>
      <c r="AI259" s="42" t="s">
        <v>81</v>
      </c>
      <c r="AJ259" s="42">
        <v>12</v>
      </c>
      <c r="AK259" s="42">
        <v>70</v>
      </c>
      <c r="AL259" s="42" t="s">
        <v>81</v>
      </c>
      <c r="AM259" s="42">
        <v>15</v>
      </c>
      <c r="AN259" s="67" t="s">
        <v>82</v>
      </c>
      <c r="AO259" s="67">
        <v>0.006</v>
      </c>
      <c r="AP259" s="67" t="s">
        <v>1059</v>
      </c>
      <c r="AQ259" s="67" t="s">
        <v>1059</v>
      </c>
      <c r="AR259" s="67" t="s">
        <v>1059</v>
      </c>
      <c r="AS259" s="67">
        <v>2300</v>
      </c>
      <c r="AT259" s="67" t="s">
        <v>1060</v>
      </c>
      <c r="AU259" s="67">
        <v>0.117</v>
      </c>
      <c r="AV259" s="67" t="s">
        <v>1059</v>
      </c>
      <c r="AW259" s="67" t="s">
        <v>1059</v>
      </c>
      <c r="AX259" s="67" t="s">
        <v>1060</v>
      </c>
      <c r="AY259" s="67">
        <v>409</v>
      </c>
      <c r="AZ259" s="67" t="s">
        <v>1059</v>
      </c>
      <c r="BA259" s="39" t="s">
        <v>1029</v>
      </c>
      <c r="BB259" s="105" t="s">
        <v>1060</v>
      </c>
    </row>
    <row r="260" spans="1:54" ht="12.75">
      <c r="A260" s="42" t="s">
        <v>233</v>
      </c>
      <c r="B260" s="40" t="s">
        <v>691</v>
      </c>
      <c r="C260" s="41">
        <v>100</v>
      </c>
      <c r="D260" s="76" t="s">
        <v>95</v>
      </c>
      <c r="E260" s="41">
        <v>100</v>
      </c>
      <c r="F260" s="76" t="s">
        <v>95</v>
      </c>
      <c r="G260" s="41">
        <v>10000</v>
      </c>
      <c r="H260" s="76" t="s">
        <v>95</v>
      </c>
      <c r="I260" s="41">
        <v>10000</v>
      </c>
      <c r="J260" s="76" t="s">
        <v>95</v>
      </c>
      <c r="K260" s="41">
        <v>100</v>
      </c>
      <c r="L260" s="76" t="s">
        <v>95</v>
      </c>
      <c r="M260" s="41">
        <v>100</v>
      </c>
      <c r="N260" s="80" t="s">
        <v>95</v>
      </c>
      <c r="O260" s="67">
        <v>4400</v>
      </c>
      <c r="P260" s="67" t="s">
        <v>492</v>
      </c>
      <c r="Q260" s="67">
        <v>56000</v>
      </c>
      <c r="R260" s="67" t="s">
        <v>492</v>
      </c>
      <c r="S260" s="67">
        <v>190000</v>
      </c>
      <c r="T260" s="67" t="s">
        <v>80</v>
      </c>
      <c r="U260" s="42">
        <v>10</v>
      </c>
      <c r="V260" s="42">
        <v>4.1</v>
      </c>
      <c r="W260" s="42" t="s">
        <v>81</v>
      </c>
      <c r="X260" s="42">
        <v>10</v>
      </c>
      <c r="Y260" s="42">
        <v>4.1</v>
      </c>
      <c r="Z260" s="42" t="s">
        <v>81</v>
      </c>
      <c r="AA260" s="42">
        <v>1000</v>
      </c>
      <c r="AB260" s="42">
        <v>410</v>
      </c>
      <c r="AC260" s="42" t="s">
        <v>81</v>
      </c>
      <c r="AD260" s="42">
        <v>1000</v>
      </c>
      <c r="AE260" s="42">
        <v>410</v>
      </c>
      <c r="AF260" s="42" t="s">
        <v>81</v>
      </c>
      <c r="AG260" s="42">
        <v>10</v>
      </c>
      <c r="AH260" s="42">
        <v>4.1</v>
      </c>
      <c r="AI260" s="42" t="s">
        <v>81</v>
      </c>
      <c r="AJ260" s="42">
        <v>10</v>
      </c>
      <c r="AK260" s="42">
        <v>4.1</v>
      </c>
      <c r="AL260" s="42" t="s">
        <v>81</v>
      </c>
      <c r="AM260" s="42" t="s">
        <v>82</v>
      </c>
      <c r="AN260" s="67" t="s">
        <v>82</v>
      </c>
      <c r="AO260" s="67">
        <v>0.02</v>
      </c>
      <c r="AP260" s="67" t="s">
        <v>1059</v>
      </c>
      <c r="AQ260" s="67" t="s">
        <v>1059</v>
      </c>
      <c r="AR260" s="67" t="s">
        <v>1059</v>
      </c>
      <c r="AS260" s="67">
        <v>120</v>
      </c>
      <c r="AT260" s="67" t="s">
        <v>1060</v>
      </c>
      <c r="AU260" s="67">
        <v>100000</v>
      </c>
      <c r="AV260" s="67" t="s">
        <v>1059</v>
      </c>
      <c r="AW260" s="67" t="s">
        <v>1059</v>
      </c>
      <c r="AX260" s="67" t="s">
        <v>1060</v>
      </c>
      <c r="AY260" s="67">
        <v>350</v>
      </c>
      <c r="AZ260" s="67" t="s">
        <v>1059</v>
      </c>
      <c r="BA260" s="39" t="s">
        <v>1029</v>
      </c>
      <c r="BB260" s="105" t="s">
        <v>1060</v>
      </c>
    </row>
    <row r="261" spans="1:54" ht="12.75">
      <c r="A261" s="42" t="s">
        <v>234</v>
      </c>
      <c r="B261" s="40" t="s">
        <v>692</v>
      </c>
      <c r="C261" s="41">
        <v>2</v>
      </c>
      <c r="D261" s="76" t="s">
        <v>95</v>
      </c>
      <c r="E261" s="41">
        <v>2</v>
      </c>
      <c r="F261" s="76" t="s">
        <v>95</v>
      </c>
      <c r="G261" s="41">
        <v>200</v>
      </c>
      <c r="H261" s="76" t="s">
        <v>95</v>
      </c>
      <c r="I261" s="41">
        <v>200</v>
      </c>
      <c r="J261" s="76" t="s">
        <v>95</v>
      </c>
      <c r="K261" s="41">
        <v>2</v>
      </c>
      <c r="L261" s="76" t="s">
        <v>95</v>
      </c>
      <c r="M261" s="41">
        <v>2</v>
      </c>
      <c r="N261" s="80" t="s">
        <v>95</v>
      </c>
      <c r="O261" s="67">
        <v>66</v>
      </c>
      <c r="P261" s="67" t="s">
        <v>492</v>
      </c>
      <c r="Q261" s="67">
        <v>840</v>
      </c>
      <c r="R261" s="67" t="s">
        <v>492</v>
      </c>
      <c r="S261" s="67">
        <v>190000</v>
      </c>
      <c r="T261" s="67" t="s">
        <v>80</v>
      </c>
      <c r="U261" s="42">
        <v>0.2</v>
      </c>
      <c r="V261" s="42">
        <v>5.5</v>
      </c>
      <c r="W261" s="42" t="s">
        <v>81</v>
      </c>
      <c r="X261" s="42">
        <v>0.2</v>
      </c>
      <c r="Y261" s="42">
        <v>5.5</v>
      </c>
      <c r="Z261" s="42" t="s">
        <v>81</v>
      </c>
      <c r="AA261" s="42">
        <v>20</v>
      </c>
      <c r="AB261" s="42">
        <v>550</v>
      </c>
      <c r="AC261" s="42" t="s">
        <v>81</v>
      </c>
      <c r="AD261" s="42">
        <v>20</v>
      </c>
      <c r="AE261" s="42">
        <v>550</v>
      </c>
      <c r="AF261" s="42" t="s">
        <v>81</v>
      </c>
      <c r="AG261" s="42">
        <v>0.2</v>
      </c>
      <c r="AH261" s="42">
        <v>5.5</v>
      </c>
      <c r="AI261" s="42" t="s">
        <v>81</v>
      </c>
      <c r="AJ261" s="42">
        <v>0.2</v>
      </c>
      <c r="AK261" s="42">
        <v>5.5</v>
      </c>
      <c r="AL261" s="42" t="s">
        <v>81</v>
      </c>
      <c r="AM261" s="42">
        <v>15</v>
      </c>
      <c r="AN261" s="67" t="s">
        <v>82</v>
      </c>
      <c r="AO261" s="67">
        <v>0.0003</v>
      </c>
      <c r="AP261" s="67" t="s">
        <v>1059</v>
      </c>
      <c r="AQ261" s="67" t="s">
        <v>1059</v>
      </c>
      <c r="AR261" s="67" t="s">
        <v>1059</v>
      </c>
      <c r="AS261" s="67">
        <v>11000</v>
      </c>
      <c r="AT261" s="67" t="s">
        <v>1060</v>
      </c>
      <c r="AU261" s="67">
        <v>0.23</v>
      </c>
      <c r="AV261" s="67" t="s">
        <v>1059</v>
      </c>
      <c r="AW261" s="67" t="s">
        <v>1059</v>
      </c>
      <c r="AX261" s="67" t="s">
        <v>1060</v>
      </c>
      <c r="AY261" s="67">
        <v>245</v>
      </c>
      <c r="AZ261" s="67" t="s">
        <v>1059</v>
      </c>
      <c r="BA261" s="39" t="s">
        <v>1029</v>
      </c>
      <c r="BB261" s="105" t="s">
        <v>1061</v>
      </c>
    </row>
    <row r="262" spans="1:54" ht="12.75">
      <c r="A262" s="42" t="s">
        <v>235</v>
      </c>
      <c r="B262" s="40" t="s">
        <v>693</v>
      </c>
      <c r="C262" s="39">
        <v>2.1</v>
      </c>
      <c r="D262" s="75" t="s">
        <v>389</v>
      </c>
      <c r="E262" s="39">
        <v>8.8</v>
      </c>
      <c r="F262" s="75" t="s">
        <v>389</v>
      </c>
      <c r="G262" s="41">
        <v>210</v>
      </c>
      <c r="H262" s="76" t="s">
        <v>389</v>
      </c>
      <c r="I262" s="41">
        <v>880</v>
      </c>
      <c r="J262" s="76" t="s">
        <v>389</v>
      </c>
      <c r="K262" s="41">
        <v>210</v>
      </c>
      <c r="L262" s="76" t="s">
        <v>389</v>
      </c>
      <c r="M262" s="41">
        <v>880</v>
      </c>
      <c r="N262" s="80" t="s">
        <v>389</v>
      </c>
      <c r="O262" s="67">
        <v>19</v>
      </c>
      <c r="P262" s="67" t="s">
        <v>389</v>
      </c>
      <c r="Q262" s="67">
        <v>79</v>
      </c>
      <c r="R262" s="67" t="s">
        <v>389</v>
      </c>
      <c r="S262" s="67">
        <v>91</v>
      </c>
      <c r="T262" s="67" t="s">
        <v>389</v>
      </c>
      <c r="U262" s="42">
        <v>0.21</v>
      </c>
      <c r="V262" s="42">
        <v>0.042</v>
      </c>
      <c r="W262" s="42" t="s">
        <v>81</v>
      </c>
      <c r="X262" s="42">
        <v>0.88</v>
      </c>
      <c r="Y262" s="42">
        <v>0.17</v>
      </c>
      <c r="Z262" s="42" t="s">
        <v>81</v>
      </c>
      <c r="AA262" s="42">
        <v>21</v>
      </c>
      <c r="AB262" s="42">
        <v>4.2</v>
      </c>
      <c r="AC262" s="42" t="s">
        <v>81</v>
      </c>
      <c r="AD262" s="42">
        <v>88</v>
      </c>
      <c r="AE262" s="42">
        <v>17</v>
      </c>
      <c r="AF262" s="42" t="s">
        <v>81</v>
      </c>
      <c r="AG262" s="42">
        <v>21</v>
      </c>
      <c r="AH262" s="42">
        <v>4.2</v>
      </c>
      <c r="AI262" s="42" t="s">
        <v>81</v>
      </c>
      <c r="AJ262" s="42">
        <v>88</v>
      </c>
      <c r="AK262" s="42">
        <v>17</v>
      </c>
      <c r="AL262" s="42" t="s">
        <v>81</v>
      </c>
      <c r="AM262" s="42" t="s">
        <v>82</v>
      </c>
      <c r="AN262" s="67" t="s">
        <v>82</v>
      </c>
      <c r="AO262" s="67">
        <v>0.006</v>
      </c>
      <c r="AP262" s="67">
        <v>0.0099</v>
      </c>
      <c r="AQ262" s="67" t="s">
        <v>1066</v>
      </c>
      <c r="AR262" s="67">
        <v>1.2E-06</v>
      </c>
      <c r="AS262" s="67">
        <v>35</v>
      </c>
      <c r="AT262" s="67" t="s">
        <v>1061</v>
      </c>
      <c r="AU262" s="67">
        <v>65800</v>
      </c>
      <c r="AV262" s="67">
        <v>13000</v>
      </c>
      <c r="AW262" s="67">
        <v>14900</v>
      </c>
      <c r="AX262" s="67" t="s">
        <v>1061</v>
      </c>
      <c r="AY262" s="67">
        <v>116.11</v>
      </c>
      <c r="AZ262" s="67">
        <v>4.5</v>
      </c>
      <c r="BA262" s="39" t="s">
        <v>1029</v>
      </c>
      <c r="BB262" s="105" t="s">
        <v>1060</v>
      </c>
    </row>
    <row r="263" spans="1:54" ht="12.75">
      <c r="A263" s="43" t="s">
        <v>236</v>
      </c>
      <c r="B263" s="44" t="s">
        <v>694</v>
      </c>
      <c r="C263" s="41">
        <v>180</v>
      </c>
      <c r="D263" s="76" t="s">
        <v>492</v>
      </c>
      <c r="E263" s="41">
        <v>510</v>
      </c>
      <c r="F263" s="76" t="s">
        <v>492</v>
      </c>
      <c r="G263" s="41">
        <v>18000</v>
      </c>
      <c r="H263" s="76" t="s">
        <v>492</v>
      </c>
      <c r="I263" s="41">
        <v>51000</v>
      </c>
      <c r="J263" s="76" t="s">
        <v>492</v>
      </c>
      <c r="K263" s="41">
        <v>180</v>
      </c>
      <c r="L263" s="76" t="s">
        <v>492</v>
      </c>
      <c r="M263" s="41">
        <v>510</v>
      </c>
      <c r="N263" s="80" t="s">
        <v>492</v>
      </c>
      <c r="O263" s="67">
        <v>1100</v>
      </c>
      <c r="P263" s="67" t="s">
        <v>492</v>
      </c>
      <c r="Q263" s="67">
        <v>14000</v>
      </c>
      <c r="R263" s="67" t="s">
        <v>492</v>
      </c>
      <c r="S263" s="67">
        <v>190000</v>
      </c>
      <c r="T263" s="67" t="s">
        <v>80</v>
      </c>
      <c r="U263" s="42">
        <v>18</v>
      </c>
      <c r="V263" s="42">
        <v>2.1</v>
      </c>
      <c r="W263" s="42" t="s">
        <v>81</v>
      </c>
      <c r="X263" s="42">
        <v>51</v>
      </c>
      <c r="Y263" s="42">
        <v>5.9</v>
      </c>
      <c r="Z263" s="42" t="s">
        <v>81</v>
      </c>
      <c r="AA263" s="42">
        <v>1800</v>
      </c>
      <c r="AB263" s="42">
        <v>210</v>
      </c>
      <c r="AC263" s="42" t="s">
        <v>81</v>
      </c>
      <c r="AD263" s="42">
        <v>5100</v>
      </c>
      <c r="AE263" s="42">
        <v>590</v>
      </c>
      <c r="AF263" s="42" t="s">
        <v>81</v>
      </c>
      <c r="AG263" s="42">
        <v>18</v>
      </c>
      <c r="AH263" s="42">
        <v>2.1</v>
      </c>
      <c r="AI263" s="42" t="s">
        <v>81</v>
      </c>
      <c r="AJ263" s="42">
        <v>51</v>
      </c>
      <c r="AK263" s="42">
        <v>5.9</v>
      </c>
      <c r="AL263" s="42" t="s">
        <v>81</v>
      </c>
      <c r="AM263" s="42" t="s">
        <v>82</v>
      </c>
      <c r="AN263" s="67" t="s">
        <v>82</v>
      </c>
      <c r="AO263" s="67">
        <v>0.005</v>
      </c>
      <c r="AP263" s="67" t="s">
        <v>1059</v>
      </c>
      <c r="AQ263" s="67" t="s">
        <v>1059</v>
      </c>
      <c r="AR263" s="67" t="s">
        <v>1059</v>
      </c>
      <c r="AS263" s="67">
        <v>2</v>
      </c>
      <c r="AT263" s="67" t="s">
        <v>1060</v>
      </c>
      <c r="AU263" s="67">
        <v>1240000</v>
      </c>
      <c r="AV263" s="67" t="s">
        <v>1059</v>
      </c>
      <c r="AW263" s="67" t="s">
        <v>1059</v>
      </c>
      <c r="AX263" s="67" t="s">
        <v>1060</v>
      </c>
      <c r="AY263" s="67">
        <v>201</v>
      </c>
      <c r="AZ263" s="67" t="s">
        <v>1059</v>
      </c>
      <c r="BA263" s="39" t="s">
        <v>1029</v>
      </c>
      <c r="BB263" s="105" t="s">
        <v>1060</v>
      </c>
    </row>
    <row r="264" spans="1:54" ht="12.75">
      <c r="A264" s="42" t="s">
        <v>237</v>
      </c>
      <c r="B264" s="40" t="s">
        <v>695</v>
      </c>
      <c r="C264" s="41">
        <v>18</v>
      </c>
      <c r="D264" s="76" t="s">
        <v>492</v>
      </c>
      <c r="E264" s="41">
        <v>51</v>
      </c>
      <c r="F264" s="76" t="s">
        <v>492</v>
      </c>
      <c r="G264" s="41">
        <v>850</v>
      </c>
      <c r="H264" s="76" t="s">
        <v>79</v>
      </c>
      <c r="I264" s="41">
        <v>850</v>
      </c>
      <c r="J264" s="76" t="s">
        <v>79</v>
      </c>
      <c r="K264" s="41">
        <v>18</v>
      </c>
      <c r="L264" s="76" t="s">
        <v>492</v>
      </c>
      <c r="M264" s="41">
        <v>51</v>
      </c>
      <c r="N264" s="80" t="s">
        <v>492</v>
      </c>
      <c r="O264" s="67">
        <v>110</v>
      </c>
      <c r="P264" s="67" t="s">
        <v>492</v>
      </c>
      <c r="Q264" s="67">
        <v>1400</v>
      </c>
      <c r="R264" s="67" t="s">
        <v>492</v>
      </c>
      <c r="S264" s="67">
        <v>10000</v>
      </c>
      <c r="T264" s="67" t="s">
        <v>80</v>
      </c>
      <c r="U264" s="42">
        <v>1.8</v>
      </c>
      <c r="V264" s="42">
        <v>39</v>
      </c>
      <c r="W264" s="42" t="s">
        <v>81</v>
      </c>
      <c r="X264" s="42">
        <v>5.1</v>
      </c>
      <c r="Y264" s="42">
        <v>110</v>
      </c>
      <c r="Z264" s="42" t="s">
        <v>81</v>
      </c>
      <c r="AA264" s="42">
        <v>85</v>
      </c>
      <c r="AB264" s="42">
        <v>1900</v>
      </c>
      <c r="AC264" s="42" t="s">
        <v>81</v>
      </c>
      <c r="AD264" s="42">
        <v>85</v>
      </c>
      <c r="AE264" s="42">
        <v>1900</v>
      </c>
      <c r="AF264" s="42" t="s">
        <v>81</v>
      </c>
      <c r="AG264" s="42">
        <v>1.8</v>
      </c>
      <c r="AH264" s="42">
        <v>39</v>
      </c>
      <c r="AI264" s="42" t="s">
        <v>81</v>
      </c>
      <c r="AJ264" s="42">
        <v>5.1</v>
      </c>
      <c r="AK264" s="42">
        <v>110</v>
      </c>
      <c r="AL264" s="42" t="s">
        <v>81</v>
      </c>
      <c r="AM264" s="42">
        <v>15</v>
      </c>
      <c r="AN264" s="67" t="s">
        <v>82</v>
      </c>
      <c r="AO264" s="67">
        <v>0.0005</v>
      </c>
      <c r="AP264" s="67" t="s">
        <v>1059</v>
      </c>
      <c r="AQ264" s="67" t="s">
        <v>1059</v>
      </c>
      <c r="AR264" s="67" t="s">
        <v>1059</v>
      </c>
      <c r="AS264" s="67">
        <v>8700</v>
      </c>
      <c r="AT264" s="67" t="s">
        <v>1060</v>
      </c>
      <c r="AU264" s="67">
        <v>0.85</v>
      </c>
      <c r="AV264" s="67" t="s">
        <v>1059</v>
      </c>
      <c r="AW264" s="67" t="s">
        <v>1059</v>
      </c>
      <c r="AX264" s="67" t="s">
        <v>1061</v>
      </c>
      <c r="AY264" s="67">
        <v>415</v>
      </c>
      <c r="AZ264" s="67" t="s">
        <v>1059</v>
      </c>
      <c r="BA264" s="39" t="s">
        <v>1029</v>
      </c>
      <c r="BB264" s="105" t="s">
        <v>1060</v>
      </c>
    </row>
    <row r="265" spans="1:54" ht="12.75">
      <c r="A265" s="42" t="s">
        <v>238</v>
      </c>
      <c r="B265" s="40" t="s">
        <v>696</v>
      </c>
      <c r="C265" s="41">
        <v>420</v>
      </c>
      <c r="D265" s="76" t="s">
        <v>389</v>
      </c>
      <c r="E265" s="41">
        <v>1800</v>
      </c>
      <c r="F265" s="76" t="s">
        <v>389</v>
      </c>
      <c r="G265" s="41">
        <v>42000</v>
      </c>
      <c r="H265" s="76" t="s">
        <v>389</v>
      </c>
      <c r="I265" s="41">
        <v>180000</v>
      </c>
      <c r="J265" s="76" t="s">
        <v>389</v>
      </c>
      <c r="K265" s="41">
        <v>42000</v>
      </c>
      <c r="L265" s="76" t="s">
        <v>389</v>
      </c>
      <c r="M265" s="41">
        <v>180000</v>
      </c>
      <c r="N265" s="80" t="s">
        <v>389</v>
      </c>
      <c r="O265" s="67">
        <v>3900</v>
      </c>
      <c r="P265" s="67" t="s">
        <v>389</v>
      </c>
      <c r="Q265" s="67">
        <v>10000</v>
      </c>
      <c r="R265" s="67" t="s">
        <v>80</v>
      </c>
      <c r="S265" s="67">
        <v>10000</v>
      </c>
      <c r="T265" s="67" t="s">
        <v>80</v>
      </c>
      <c r="U265" s="42">
        <v>42</v>
      </c>
      <c r="V265" s="42">
        <v>5.9</v>
      </c>
      <c r="W265" s="42" t="s">
        <v>81</v>
      </c>
      <c r="X265" s="42">
        <v>180</v>
      </c>
      <c r="Y265" s="42">
        <v>25</v>
      </c>
      <c r="Z265" s="42" t="s">
        <v>81</v>
      </c>
      <c r="AA265" s="42">
        <v>4200</v>
      </c>
      <c r="AB265" s="42">
        <v>590</v>
      </c>
      <c r="AC265" s="42" t="s">
        <v>81</v>
      </c>
      <c r="AD265" s="42">
        <v>10000</v>
      </c>
      <c r="AE265" s="42">
        <v>2500</v>
      </c>
      <c r="AF265" s="42" t="s">
        <v>81</v>
      </c>
      <c r="AG265" s="42">
        <v>4200</v>
      </c>
      <c r="AH265" s="42">
        <v>590</v>
      </c>
      <c r="AI265" s="42" t="s">
        <v>81</v>
      </c>
      <c r="AJ265" s="42">
        <v>10000</v>
      </c>
      <c r="AK265" s="42">
        <v>2500</v>
      </c>
      <c r="AL265" s="42" t="s">
        <v>81</v>
      </c>
      <c r="AM265" s="42" t="s">
        <v>82</v>
      </c>
      <c r="AN265" s="67" t="s">
        <v>82</v>
      </c>
      <c r="AO265" s="67">
        <v>0.4</v>
      </c>
      <c r="AP265" s="67" t="s">
        <v>1059</v>
      </c>
      <c r="AQ265" s="67" t="s">
        <v>1088</v>
      </c>
      <c r="AR265" s="67" t="s">
        <v>1059</v>
      </c>
      <c r="AS265" s="67">
        <v>12</v>
      </c>
      <c r="AT265" s="67" t="s">
        <v>1061</v>
      </c>
      <c r="AU265" s="67">
        <v>1000000</v>
      </c>
      <c r="AV265" s="67">
        <v>13200</v>
      </c>
      <c r="AW265" s="67">
        <v>15000</v>
      </c>
      <c r="AX265" s="67" t="s">
        <v>1061</v>
      </c>
      <c r="AY265" s="67">
        <v>135.5</v>
      </c>
      <c r="AZ265" s="67">
        <v>4.5</v>
      </c>
      <c r="BA265" s="39" t="s">
        <v>1029</v>
      </c>
      <c r="BB265" s="105" t="s">
        <v>1060</v>
      </c>
    </row>
    <row r="266" spans="1:54" ht="12.75">
      <c r="A266" s="42" t="s">
        <v>239</v>
      </c>
      <c r="B266" s="40" t="s">
        <v>697</v>
      </c>
      <c r="C266" s="41">
        <v>33000</v>
      </c>
      <c r="D266" s="76" t="s">
        <v>492</v>
      </c>
      <c r="E266" s="41">
        <v>92000</v>
      </c>
      <c r="F266" s="76" t="s">
        <v>492</v>
      </c>
      <c r="G266" s="41">
        <v>3300000</v>
      </c>
      <c r="H266" s="76" t="s">
        <v>492</v>
      </c>
      <c r="I266" s="41">
        <v>9200000</v>
      </c>
      <c r="J266" s="76" t="s">
        <v>492</v>
      </c>
      <c r="K266" s="41">
        <v>3300000</v>
      </c>
      <c r="L266" s="76" t="s">
        <v>492</v>
      </c>
      <c r="M266" s="41">
        <v>9200000</v>
      </c>
      <c r="N266" s="80" t="s">
        <v>492</v>
      </c>
      <c r="O266" s="67">
        <v>10000</v>
      </c>
      <c r="P266" s="67" t="s">
        <v>80</v>
      </c>
      <c r="Q266" s="67">
        <v>10000</v>
      </c>
      <c r="R266" s="67" t="s">
        <v>80</v>
      </c>
      <c r="S266" s="67">
        <v>10000</v>
      </c>
      <c r="T266" s="67" t="s">
        <v>80</v>
      </c>
      <c r="U266" s="42">
        <v>3300</v>
      </c>
      <c r="V266" s="42">
        <v>850</v>
      </c>
      <c r="W266" s="42" t="s">
        <v>81</v>
      </c>
      <c r="X266" s="42">
        <v>9200</v>
      </c>
      <c r="Y266" s="42">
        <v>2400</v>
      </c>
      <c r="Z266" s="42" t="s">
        <v>81</v>
      </c>
      <c r="AA266" s="42">
        <v>10000</v>
      </c>
      <c r="AB266" s="42">
        <v>10000</v>
      </c>
      <c r="AC266" s="42" t="s">
        <v>80</v>
      </c>
      <c r="AD266" s="42">
        <v>10000</v>
      </c>
      <c r="AE266" s="42">
        <v>10000</v>
      </c>
      <c r="AF266" s="42" t="s">
        <v>80</v>
      </c>
      <c r="AG266" s="42">
        <v>10000</v>
      </c>
      <c r="AH266" s="42">
        <v>10000</v>
      </c>
      <c r="AI266" s="42" t="s">
        <v>80</v>
      </c>
      <c r="AJ266" s="42">
        <v>10000</v>
      </c>
      <c r="AK266" s="42">
        <v>10000</v>
      </c>
      <c r="AL266" s="42" t="s">
        <v>80</v>
      </c>
      <c r="AM266" s="42" t="s">
        <v>82</v>
      </c>
      <c r="AN266" s="67" t="s">
        <v>82</v>
      </c>
      <c r="AO266" s="67">
        <v>0.9</v>
      </c>
      <c r="AP266" s="67" t="s">
        <v>1059</v>
      </c>
      <c r="AQ266" s="67" t="s">
        <v>1059</v>
      </c>
      <c r="AR266" s="67" t="s">
        <v>1059</v>
      </c>
      <c r="AS266" s="67">
        <v>59</v>
      </c>
      <c r="AT266" s="67" t="s">
        <v>1061</v>
      </c>
      <c r="AU266" s="67">
        <v>80800</v>
      </c>
      <c r="AV266" s="67">
        <v>13100</v>
      </c>
      <c r="AW266" s="67">
        <v>15000</v>
      </c>
      <c r="AX266" s="67" t="s">
        <v>1061</v>
      </c>
      <c r="AY266" s="67">
        <v>77.06</v>
      </c>
      <c r="AZ266" s="67">
        <v>18.07</v>
      </c>
      <c r="BA266" s="39" t="s">
        <v>1029</v>
      </c>
      <c r="BB266" s="105" t="s">
        <v>1060</v>
      </c>
    </row>
    <row r="267" spans="1:54" ht="12.75">
      <c r="A267" s="42" t="s">
        <v>240</v>
      </c>
      <c r="B267" s="40" t="s">
        <v>698</v>
      </c>
      <c r="C267" s="39">
        <v>14</v>
      </c>
      <c r="D267" s="75" t="s">
        <v>492</v>
      </c>
      <c r="E267" s="41">
        <v>54</v>
      </c>
      <c r="F267" s="76" t="s">
        <v>492</v>
      </c>
      <c r="G267" s="41">
        <v>1400</v>
      </c>
      <c r="H267" s="76" t="s">
        <v>492</v>
      </c>
      <c r="I267" s="41">
        <v>5400</v>
      </c>
      <c r="J267" s="76" t="s">
        <v>492</v>
      </c>
      <c r="K267" s="41">
        <v>1400</v>
      </c>
      <c r="L267" s="76" t="s">
        <v>492</v>
      </c>
      <c r="M267" s="41">
        <v>5400</v>
      </c>
      <c r="N267" s="80" t="s">
        <v>492</v>
      </c>
      <c r="O267" s="67">
        <v>370</v>
      </c>
      <c r="P267" s="67" t="s">
        <v>492</v>
      </c>
      <c r="Q267" s="67">
        <v>1700</v>
      </c>
      <c r="R267" s="67" t="s">
        <v>492</v>
      </c>
      <c r="S267" s="67">
        <v>10000</v>
      </c>
      <c r="T267" s="67" t="s">
        <v>80</v>
      </c>
      <c r="U267" s="42">
        <v>1.4</v>
      </c>
      <c r="V267" s="42">
        <v>0.54</v>
      </c>
      <c r="W267" s="42" t="s">
        <v>81</v>
      </c>
      <c r="X267" s="42">
        <v>5.4</v>
      </c>
      <c r="Y267" s="42">
        <v>2.1</v>
      </c>
      <c r="Z267" s="42" t="s">
        <v>81</v>
      </c>
      <c r="AA267" s="42">
        <v>140</v>
      </c>
      <c r="AB267" s="42">
        <v>54</v>
      </c>
      <c r="AC267" s="42" t="s">
        <v>81</v>
      </c>
      <c r="AD267" s="42">
        <v>540</v>
      </c>
      <c r="AE267" s="42">
        <v>210</v>
      </c>
      <c r="AF267" s="42" t="s">
        <v>81</v>
      </c>
      <c r="AG267" s="42">
        <v>140</v>
      </c>
      <c r="AH267" s="42">
        <v>54</v>
      </c>
      <c r="AI267" s="42" t="s">
        <v>81</v>
      </c>
      <c r="AJ267" s="42">
        <v>540</v>
      </c>
      <c r="AK267" s="42">
        <v>210</v>
      </c>
      <c r="AL267" s="42" t="s">
        <v>81</v>
      </c>
      <c r="AM267" s="42" t="s">
        <v>82</v>
      </c>
      <c r="AN267" s="67" t="s">
        <v>82</v>
      </c>
      <c r="AO267" s="67" t="s">
        <v>1059</v>
      </c>
      <c r="AP267" s="67">
        <v>0.048</v>
      </c>
      <c r="AQ267" s="67" t="s">
        <v>1059</v>
      </c>
      <c r="AR267" s="67" t="s">
        <v>1059</v>
      </c>
      <c r="AS267" s="67">
        <v>110</v>
      </c>
      <c r="AT267" s="67" t="s">
        <v>1061</v>
      </c>
      <c r="AU267" s="67">
        <v>15000</v>
      </c>
      <c r="AV267" s="67">
        <v>13100</v>
      </c>
      <c r="AW267" s="67">
        <v>15100</v>
      </c>
      <c r="AX267" s="67" t="s">
        <v>1061</v>
      </c>
      <c r="AY267" s="67">
        <v>100</v>
      </c>
      <c r="AZ267" s="67">
        <v>18.07</v>
      </c>
      <c r="BA267" s="39" t="s">
        <v>1029</v>
      </c>
      <c r="BB267" s="105" t="s">
        <v>1060</v>
      </c>
    </row>
    <row r="268" spans="1:54" ht="12.75">
      <c r="A268" s="42" t="s">
        <v>241</v>
      </c>
      <c r="B268" s="40" t="s">
        <v>699</v>
      </c>
      <c r="C268" s="41">
        <v>700</v>
      </c>
      <c r="D268" s="76" t="s">
        <v>95</v>
      </c>
      <c r="E268" s="41">
        <v>700</v>
      </c>
      <c r="F268" s="76" t="s">
        <v>95</v>
      </c>
      <c r="G268" s="41">
        <v>70000</v>
      </c>
      <c r="H268" s="76" t="s">
        <v>95</v>
      </c>
      <c r="I268" s="41">
        <v>70000</v>
      </c>
      <c r="J268" s="76" t="s">
        <v>95</v>
      </c>
      <c r="K268" s="41">
        <v>70000</v>
      </c>
      <c r="L268" s="76" t="s">
        <v>95</v>
      </c>
      <c r="M268" s="41">
        <v>70000</v>
      </c>
      <c r="N268" s="80" t="s">
        <v>95</v>
      </c>
      <c r="O268" s="67">
        <v>10000</v>
      </c>
      <c r="P268" s="67" t="s">
        <v>80</v>
      </c>
      <c r="Q268" s="67">
        <v>10000</v>
      </c>
      <c r="R268" s="67" t="s">
        <v>80</v>
      </c>
      <c r="S268" s="67">
        <v>10000</v>
      </c>
      <c r="T268" s="67" t="s">
        <v>80</v>
      </c>
      <c r="U268" s="42">
        <v>70</v>
      </c>
      <c r="V268" s="42">
        <v>46</v>
      </c>
      <c r="W268" s="42" t="s">
        <v>81</v>
      </c>
      <c r="X268" s="42">
        <v>70</v>
      </c>
      <c r="Y268" s="42">
        <v>46</v>
      </c>
      <c r="Z268" s="42" t="s">
        <v>81</v>
      </c>
      <c r="AA268" s="42">
        <v>7000</v>
      </c>
      <c r="AB268" s="42">
        <v>4600</v>
      </c>
      <c r="AC268" s="42" t="s">
        <v>81</v>
      </c>
      <c r="AD268" s="42">
        <v>7000</v>
      </c>
      <c r="AE268" s="42">
        <v>4600</v>
      </c>
      <c r="AF268" s="42" t="s">
        <v>81</v>
      </c>
      <c r="AG268" s="42">
        <v>7000</v>
      </c>
      <c r="AH268" s="42">
        <v>4600</v>
      </c>
      <c r="AI268" s="42" t="s">
        <v>81</v>
      </c>
      <c r="AJ268" s="42">
        <v>7000</v>
      </c>
      <c r="AK268" s="42">
        <v>4600</v>
      </c>
      <c r="AL268" s="42" t="s">
        <v>81</v>
      </c>
      <c r="AM268" s="42" t="s">
        <v>82</v>
      </c>
      <c r="AN268" s="67" t="s">
        <v>82</v>
      </c>
      <c r="AO268" s="67">
        <v>0.1</v>
      </c>
      <c r="AP268" s="67" t="s">
        <v>1059</v>
      </c>
      <c r="AQ268" s="67" t="s">
        <v>1092</v>
      </c>
      <c r="AR268" s="67" t="s">
        <v>1059</v>
      </c>
      <c r="AS268" s="67">
        <v>220</v>
      </c>
      <c r="AT268" s="67" t="s">
        <v>1061</v>
      </c>
      <c r="AU268" s="67">
        <v>161</v>
      </c>
      <c r="AV268" s="67">
        <v>13100</v>
      </c>
      <c r="AW268" s="67">
        <v>15000</v>
      </c>
      <c r="AX268" s="67" t="s">
        <v>1061</v>
      </c>
      <c r="AY268" s="67">
        <v>136.19</v>
      </c>
      <c r="AZ268" s="67">
        <v>1.11</v>
      </c>
      <c r="BA268" s="39" t="s">
        <v>1029</v>
      </c>
      <c r="BB268" s="105" t="s">
        <v>1061</v>
      </c>
    </row>
    <row r="269" spans="1:54" ht="12.75">
      <c r="A269" s="43" t="s">
        <v>700</v>
      </c>
      <c r="B269" s="44" t="s">
        <v>701</v>
      </c>
      <c r="C269" s="41">
        <v>910</v>
      </c>
      <c r="D269" s="76" t="s">
        <v>492</v>
      </c>
      <c r="E269" s="41">
        <v>2600</v>
      </c>
      <c r="F269" s="76" t="s">
        <v>492</v>
      </c>
      <c r="G269" s="41">
        <v>91000</v>
      </c>
      <c r="H269" s="76" t="s">
        <v>492</v>
      </c>
      <c r="I269" s="41">
        <v>260000</v>
      </c>
      <c r="J269" s="76" t="s">
        <v>492</v>
      </c>
      <c r="K269" s="41">
        <v>910</v>
      </c>
      <c r="L269" s="76" t="s">
        <v>492</v>
      </c>
      <c r="M269" s="41">
        <v>2600</v>
      </c>
      <c r="N269" s="80" t="s">
        <v>492</v>
      </c>
      <c r="O269" s="67">
        <v>5500</v>
      </c>
      <c r="P269" s="67" t="s">
        <v>492</v>
      </c>
      <c r="Q269" s="67">
        <v>10000</v>
      </c>
      <c r="R269" s="67" t="s">
        <v>80</v>
      </c>
      <c r="S269" s="67">
        <v>10000</v>
      </c>
      <c r="T269" s="67" t="s">
        <v>80</v>
      </c>
      <c r="U269" s="42">
        <v>91</v>
      </c>
      <c r="V269" s="42">
        <v>65</v>
      </c>
      <c r="W269" s="42" t="s">
        <v>81</v>
      </c>
      <c r="X269" s="42">
        <v>260</v>
      </c>
      <c r="Y269" s="42">
        <v>180</v>
      </c>
      <c r="Z269" s="42" t="s">
        <v>81</v>
      </c>
      <c r="AA269" s="42">
        <v>9100</v>
      </c>
      <c r="AB269" s="42">
        <v>6500</v>
      </c>
      <c r="AC269" s="42" t="s">
        <v>81</v>
      </c>
      <c r="AD269" s="42">
        <v>10000</v>
      </c>
      <c r="AE269" s="42">
        <v>10000</v>
      </c>
      <c r="AF269" s="42" t="s">
        <v>80</v>
      </c>
      <c r="AG269" s="42">
        <v>91</v>
      </c>
      <c r="AH269" s="42">
        <v>65</v>
      </c>
      <c r="AI269" s="42" t="s">
        <v>81</v>
      </c>
      <c r="AJ269" s="42">
        <v>260</v>
      </c>
      <c r="AK269" s="42">
        <v>180</v>
      </c>
      <c r="AL269" s="42" t="s">
        <v>81</v>
      </c>
      <c r="AM269" s="42" t="s">
        <v>82</v>
      </c>
      <c r="AN269" s="67" t="s">
        <v>82</v>
      </c>
      <c r="AO269" s="67">
        <v>0.025</v>
      </c>
      <c r="AP269" s="67" t="s">
        <v>1059</v>
      </c>
      <c r="AQ269" s="67" t="s">
        <v>1059</v>
      </c>
      <c r="AR269" s="67" t="s">
        <v>1059</v>
      </c>
      <c r="AS269" s="67">
        <v>240</v>
      </c>
      <c r="AT269" s="67" t="s">
        <v>1061</v>
      </c>
      <c r="AU269" s="67">
        <v>365</v>
      </c>
      <c r="AV269" s="67">
        <v>12900</v>
      </c>
      <c r="AW269" s="67">
        <v>14900</v>
      </c>
      <c r="AX269" s="67" t="s">
        <v>1061</v>
      </c>
      <c r="AY269" s="67">
        <v>127</v>
      </c>
      <c r="AZ269" s="67" t="s">
        <v>1059</v>
      </c>
      <c r="BA269" s="39" t="s">
        <v>1029</v>
      </c>
      <c r="BB269" s="105" t="s">
        <v>1060</v>
      </c>
    </row>
    <row r="270" spans="1:54" ht="12.75">
      <c r="A270" s="42" t="s">
        <v>242</v>
      </c>
      <c r="B270" s="40" t="s">
        <v>702</v>
      </c>
      <c r="C270" s="41">
        <v>7300</v>
      </c>
      <c r="D270" s="76" t="s">
        <v>492</v>
      </c>
      <c r="E270" s="41">
        <v>20000</v>
      </c>
      <c r="F270" s="76" t="s">
        <v>492</v>
      </c>
      <c r="G270" s="41">
        <v>730000</v>
      </c>
      <c r="H270" s="76" t="s">
        <v>492</v>
      </c>
      <c r="I270" s="41">
        <v>2000000</v>
      </c>
      <c r="J270" s="76" t="s">
        <v>492</v>
      </c>
      <c r="K270" s="41">
        <v>7300</v>
      </c>
      <c r="L270" s="76" t="s">
        <v>492</v>
      </c>
      <c r="M270" s="41">
        <v>20000</v>
      </c>
      <c r="N270" s="80" t="s">
        <v>492</v>
      </c>
      <c r="O270" s="67">
        <v>10000</v>
      </c>
      <c r="P270" s="67" t="s">
        <v>80</v>
      </c>
      <c r="Q270" s="67">
        <v>10000</v>
      </c>
      <c r="R270" s="67" t="s">
        <v>80</v>
      </c>
      <c r="S270" s="67">
        <v>10000</v>
      </c>
      <c r="T270" s="67" t="s">
        <v>80</v>
      </c>
      <c r="U270" s="42">
        <v>730</v>
      </c>
      <c r="V270" s="42">
        <v>210</v>
      </c>
      <c r="W270" s="42" t="s">
        <v>81</v>
      </c>
      <c r="X270" s="42">
        <v>2000</v>
      </c>
      <c r="Y270" s="42">
        <v>560</v>
      </c>
      <c r="Z270" s="42" t="s">
        <v>81</v>
      </c>
      <c r="AA270" s="42">
        <v>10000</v>
      </c>
      <c r="AB270" s="42">
        <v>10000</v>
      </c>
      <c r="AC270" s="42" t="s">
        <v>80</v>
      </c>
      <c r="AD270" s="42">
        <v>10000</v>
      </c>
      <c r="AE270" s="42">
        <v>10000</v>
      </c>
      <c r="AF270" s="42" t="s">
        <v>80</v>
      </c>
      <c r="AG270" s="42">
        <v>730</v>
      </c>
      <c r="AH270" s="42">
        <v>210</v>
      </c>
      <c r="AI270" s="42" t="s">
        <v>81</v>
      </c>
      <c r="AJ270" s="42">
        <v>2000</v>
      </c>
      <c r="AK270" s="42">
        <v>560</v>
      </c>
      <c r="AL270" s="42" t="s">
        <v>81</v>
      </c>
      <c r="AM270" s="42" t="s">
        <v>82</v>
      </c>
      <c r="AN270" s="67" t="s">
        <v>82</v>
      </c>
      <c r="AO270" s="67">
        <v>0.2</v>
      </c>
      <c r="AP270" s="67" t="s">
        <v>1059</v>
      </c>
      <c r="AQ270" s="67" t="s">
        <v>1059</v>
      </c>
      <c r="AR270" s="67" t="s">
        <v>1059</v>
      </c>
      <c r="AS270" s="67">
        <v>68</v>
      </c>
      <c r="AT270" s="67" t="s">
        <v>1061</v>
      </c>
      <c r="AU270" s="67">
        <v>60400</v>
      </c>
      <c r="AV270" s="67">
        <v>13100</v>
      </c>
      <c r="AW270" s="67">
        <v>15100</v>
      </c>
      <c r="AX270" s="67" t="s">
        <v>1061</v>
      </c>
      <c r="AY270" s="67">
        <v>34.5</v>
      </c>
      <c r="AZ270" s="67" t="s">
        <v>1059</v>
      </c>
      <c r="BA270" s="39" t="s">
        <v>1029</v>
      </c>
      <c r="BB270" s="105" t="s">
        <v>1060</v>
      </c>
    </row>
    <row r="271" spans="1:54" ht="12.75">
      <c r="A271" s="43" t="s">
        <v>243</v>
      </c>
      <c r="B271" s="44" t="s">
        <v>703</v>
      </c>
      <c r="C271" s="41">
        <v>3300</v>
      </c>
      <c r="D271" s="76" t="s">
        <v>492</v>
      </c>
      <c r="E271" s="41">
        <v>9200</v>
      </c>
      <c r="F271" s="76" t="s">
        <v>492</v>
      </c>
      <c r="G271" s="41">
        <v>330000</v>
      </c>
      <c r="H271" s="76" t="s">
        <v>492</v>
      </c>
      <c r="I271" s="41">
        <v>920000</v>
      </c>
      <c r="J271" s="76" t="s">
        <v>492</v>
      </c>
      <c r="K271" s="41">
        <v>3300</v>
      </c>
      <c r="L271" s="76" t="s">
        <v>492</v>
      </c>
      <c r="M271" s="41">
        <v>9200</v>
      </c>
      <c r="N271" s="80" t="s">
        <v>492</v>
      </c>
      <c r="O271" s="67">
        <v>10000</v>
      </c>
      <c r="P271" s="67" t="s">
        <v>80</v>
      </c>
      <c r="Q271" s="67">
        <v>10000</v>
      </c>
      <c r="R271" s="67" t="s">
        <v>80</v>
      </c>
      <c r="S271" s="67">
        <v>10000</v>
      </c>
      <c r="T271" s="67" t="s">
        <v>80</v>
      </c>
      <c r="U271" s="42">
        <v>330</v>
      </c>
      <c r="V271" s="42">
        <v>55</v>
      </c>
      <c r="W271" s="42" t="s">
        <v>81</v>
      </c>
      <c r="X271" s="42">
        <v>920</v>
      </c>
      <c r="Y271" s="42">
        <v>150</v>
      </c>
      <c r="Z271" s="42" t="s">
        <v>81</v>
      </c>
      <c r="AA271" s="42">
        <v>10000</v>
      </c>
      <c r="AB271" s="42">
        <v>5500</v>
      </c>
      <c r="AC271" s="42" t="s">
        <v>81</v>
      </c>
      <c r="AD271" s="42">
        <v>10000</v>
      </c>
      <c r="AE271" s="42">
        <v>10000</v>
      </c>
      <c r="AF271" s="42" t="s">
        <v>80</v>
      </c>
      <c r="AG271" s="42">
        <v>330</v>
      </c>
      <c r="AH271" s="42">
        <v>55</v>
      </c>
      <c r="AI271" s="42" t="s">
        <v>81</v>
      </c>
      <c r="AJ271" s="42">
        <v>920</v>
      </c>
      <c r="AK271" s="42">
        <v>150</v>
      </c>
      <c r="AL271" s="42" t="s">
        <v>81</v>
      </c>
      <c r="AM271" s="42" t="s">
        <v>82</v>
      </c>
      <c r="AN271" s="67" t="s">
        <v>82</v>
      </c>
      <c r="AO271" s="67">
        <v>0.09</v>
      </c>
      <c r="AP271" s="67" t="s">
        <v>1059</v>
      </c>
      <c r="AQ271" s="67" t="s">
        <v>1059</v>
      </c>
      <c r="AR271" s="67" t="s">
        <v>1059</v>
      </c>
      <c r="AS271" s="67">
        <v>22</v>
      </c>
      <c r="AT271" s="67" t="s">
        <v>1061</v>
      </c>
      <c r="AU271" s="67">
        <v>4635.5</v>
      </c>
      <c r="AV271" s="67">
        <v>13100</v>
      </c>
      <c r="AW271" s="67">
        <v>15000</v>
      </c>
      <c r="AX271" s="67" t="s">
        <v>1061</v>
      </c>
      <c r="AY271" s="67">
        <v>117</v>
      </c>
      <c r="AZ271" s="67" t="s">
        <v>1059</v>
      </c>
      <c r="BA271" s="39" t="s">
        <v>1029</v>
      </c>
      <c r="BB271" s="105" t="s">
        <v>1060</v>
      </c>
    </row>
    <row r="272" spans="1:54" ht="12.75">
      <c r="A272" s="42" t="s">
        <v>244</v>
      </c>
      <c r="B272" s="40" t="s">
        <v>704</v>
      </c>
      <c r="C272" s="41">
        <v>14000</v>
      </c>
      <c r="D272" s="76" t="s">
        <v>102</v>
      </c>
      <c r="E272" s="41">
        <v>14000</v>
      </c>
      <c r="F272" s="76" t="s">
        <v>102</v>
      </c>
      <c r="G272" s="41">
        <v>1400000</v>
      </c>
      <c r="H272" s="76" t="s">
        <v>102</v>
      </c>
      <c r="I272" s="41">
        <v>1400000</v>
      </c>
      <c r="J272" s="76" t="s">
        <v>102</v>
      </c>
      <c r="K272" s="41">
        <v>1400000</v>
      </c>
      <c r="L272" s="76" t="s">
        <v>102</v>
      </c>
      <c r="M272" s="41">
        <v>1400000</v>
      </c>
      <c r="N272" s="80" t="s">
        <v>102</v>
      </c>
      <c r="O272" s="67">
        <v>7700</v>
      </c>
      <c r="P272" s="67" t="s">
        <v>389</v>
      </c>
      <c r="Q272" s="67">
        <v>10000</v>
      </c>
      <c r="R272" s="67" t="s">
        <v>80</v>
      </c>
      <c r="S272" s="67">
        <v>10000</v>
      </c>
      <c r="T272" s="67" t="s">
        <v>80</v>
      </c>
      <c r="U272" s="42">
        <v>1400</v>
      </c>
      <c r="V272" s="42">
        <v>170</v>
      </c>
      <c r="W272" s="42" t="s">
        <v>81</v>
      </c>
      <c r="X272" s="42">
        <v>1400</v>
      </c>
      <c r="Y272" s="42">
        <v>170</v>
      </c>
      <c r="Z272" s="42" t="s">
        <v>81</v>
      </c>
      <c r="AA272" s="42">
        <v>10000</v>
      </c>
      <c r="AB272" s="42">
        <v>10000</v>
      </c>
      <c r="AC272" s="42" t="s">
        <v>80</v>
      </c>
      <c r="AD272" s="42">
        <v>10000</v>
      </c>
      <c r="AE272" s="42">
        <v>10000</v>
      </c>
      <c r="AF272" s="42" t="s">
        <v>80</v>
      </c>
      <c r="AG272" s="42">
        <v>10000</v>
      </c>
      <c r="AH272" s="42">
        <v>10000</v>
      </c>
      <c r="AI272" s="42" t="s">
        <v>80</v>
      </c>
      <c r="AJ272" s="42">
        <v>10000</v>
      </c>
      <c r="AK272" s="42">
        <v>10000</v>
      </c>
      <c r="AL272" s="42" t="s">
        <v>80</v>
      </c>
      <c r="AM272" s="42" t="s">
        <v>82</v>
      </c>
      <c r="AN272" s="67" t="s">
        <v>82</v>
      </c>
      <c r="AO272" s="67">
        <v>2</v>
      </c>
      <c r="AP272" s="67" t="s">
        <v>1059</v>
      </c>
      <c r="AQ272" s="67" t="s">
        <v>1085</v>
      </c>
      <c r="AR272" s="67" t="s">
        <v>1059</v>
      </c>
      <c r="AS272" s="67">
        <v>4.4</v>
      </c>
      <c r="AT272" s="67" t="s">
        <v>1061</v>
      </c>
      <c r="AU272" s="67">
        <v>1000000</v>
      </c>
      <c r="AV272" s="67">
        <v>13100</v>
      </c>
      <c r="AW272" s="67">
        <v>15100</v>
      </c>
      <c r="AX272" s="67" t="s">
        <v>1061</v>
      </c>
      <c r="AY272" s="67">
        <v>197.5</v>
      </c>
      <c r="AZ272" s="67">
        <v>10.54</v>
      </c>
      <c r="BA272" s="39" t="s">
        <v>1029</v>
      </c>
      <c r="BB272" s="105" t="s">
        <v>1060</v>
      </c>
    </row>
    <row r="273" spans="1:54" ht="12.75">
      <c r="A273" s="43" t="s">
        <v>705</v>
      </c>
      <c r="B273" s="44" t="s">
        <v>706</v>
      </c>
      <c r="C273" s="46">
        <v>2.9</v>
      </c>
      <c r="D273" s="76" t="s">
        <v>492</v>
      </c>
      <c r="E273" s="46">
        <v>8.2</v>
      </c>
      <c r="F273" s="76" t="s">
        <v>492</v>
      </c>
      <c r="G273" s="41">
        <v>290</v>
      </c>
      <c r="H273" s="76" t="s">
        <v>492</v>
      </c>
      <c r="I273" s="41">
        <v>820</v>
      </c>
      <c r="J273" s="76" t="s">
        <v>492</v>
      </c>
      <c r="K273" s="41">
        <v>2900</v>
      </c>
      <c r="L273" s="76" t="s">
        <v>492</v>
      </c>
      <c r="M273" s="41">
        <v>8200</v>
      </c>
      <c r="N273" s="80" t="s">
        <v>492</v>
      </c>
      <c r="O273" s="67">
        <v>18</v>
      </c>
      <c r="P273" s="67" t="s">
        <v>492</v>
      </c>
      <c r="Q273" s="67">
        <v>220</v>
      </c>
      <c r="R273" s="67" t="s">
        <v>492</v>
      </c>
      <c r="S273" s="67">
        <v>190000</v>
      </c>
      <c r="T273" s="67" t="s">
        <v>80</v>
      </c>
      <c r="U273" s="42">
        <v>0.29</v>
      </c>
      <c r="V273" s="42">
        <v>0.032</v>
      </c>
      <c r="W273" s="42" t="s">
        <v>81</v>
      </c>
      <c r="X273" s="42">
        <v>0.82</v>
      </c>
      <c r="Y273" s="42">
        <v>0.092</v>
      </c>
      <c r="Z273" s="42" t="s">
        <v>81</v>
      </c>
      <c r="AA273" s="42">
        <v>29</v>
      </c>
      <c r="AB273" s="42">
        <v>3.2</v>
      </c>
      <c r="AC273" s="42" t="s">
        <v>81</v>
      </c>
      <c r="AD273" s="42">
        <v>82</v>
      </c>
      <c r="AE273" s="42">
        <v>9.2</v>
      </c>
      <c r="AF273" s="42" t="s">
        <v>81</v>
      </c>
      <c r="AG273" s="42">
        <v>290</v>
      </c>
      <c r="AH273" s="42">
        <v>32</v>
      </c>
      <c r="AI273" s="42" t="s">
        <v>81</v>
      </c>
      <c r="AJ273" s="42">
        <v>820</v>
      </c>
      <c r="AK273" s="42">
        <v>92</v>
      </c>
      <c r="AL273" s="42" t="s">
        <v>81</v>
      </c>
      <c r="AM273" s="42" t="s">
        <v>82</v>
      </c>
      <c r="AN273" s="67" t="s">
        <v>82</v>
      </c>
      <c r="AO273" s="67">
        <v>8E-05</v>
      </c>
      <c r="AP273" s="67">
        <v>0.045</v>
      </c>
      <c r="AQ273" s="67" t="s">
        <v>1059</v>
      </c>
      <c r="AR273" s="67">
        <v>1.3E-05</v>
      </c>
      <c r="AS273" s="67">
        <v>0.23</v>
      </c>
      <c r="AT273" s="67" t="s">
        <v>1060</v>
      </c>
      <c r="AU273" s="67">
        <v>20000</v>
      </c>
      <c r="AV273" s="67" t="s">
        <v>1059</v>
      </c>
      <c r="AW273" s="67" t="s">
        <v>1059</v>
      </c>
      <c r="AX273" s="67" t="s">
        <v>1060</v>
      </c>
      <c r="AY273" s="67">
        <v>347</v>
      </c>
      <c r="AZ273" s="67">
        <v>4.5</v>
      </c>
      <c r="BA273" s="39" t="s">
        <v>1029</v>
      </c>
      <c r="BB273" s="105" t="s">
        <v>1060</v>
      </c>
    </row>
    <row r="274" spans="1:54" ht="12.75">
      <c r="A274" s="43" t="s">
        <v>707</v>
      </c>
      <c r="B274" s="44" t="s">
        <v>708</v>
      </c>
      <c r="C274" s="39">
        <v>0.37</v>
      </c>
      <c r="D274" s="75" t="s">
        <v>492</v>
      </c>
      <c r="E274" s="41">
        <v>1</v>
      </c>
      <c r="F274" s="76" t="s">
        <v>492</v>
      </c>
      <c r="G274" s="41">
        <v>37</v>
      </c>
      <c r="H274" s="76" t="s">
        <v>492</v>
      </c>
      <c r="I274" s="41">
        <v>100</v>
      </c>
      <c r="J274" s="75" t="s">
        <v>492</v>
      </c>
      <c r="K274" s="39">
        <v>0.37</v>
      </c>
      <c r="L274" s="80" t="s">
        <v>492</v>
      </c>
      <c r="M274" s="39">
        <v>1</v>
      </c>
      <c r="N274" s="80" t="s">
        <v>492</v>
      </c>
      <c r="O274" s="67">
        <v>2.2</v>
      </c>
      <c r="P274" s="67" t="s">
        <v>492</v>
      </c>
      <c r="Q274" s="67">
        <v>28</v>
      </c>
      <c r="R274" s="67" t="s">
        <v>492</v>
      </c>
      <c r="S274" s="67">
        <v>190000</v>
      </c>
      <c r="T274" s="67" t="s">
        <v>80</v>
      </c>
      <c r="U274" s="42">
        <v>0.037000000000000005</v>
      </c>
      <c r="V274" s="42">
        <v>0.12</v>
      </c>
      <c r="W274" s="42" t="s">
        <v>81</v>
      </c>
      <c r="X274" s="42">
        <v>0.1</v>
      </c>
      <c r="Y274" s="42">
        <v>0.31</v>
      </c>
      <c r="Z274" s="42" t="s">
        <v>81</v>
      </c>
      <c r="AA274" s="42">
        <v>3.7</v>
      </c>
      <c r="AB274" s="42">
        <v>12</v>
      </c>
      <c r="AC274" s="42" t="s">
        <v>81</v>
      </c>
      <c r="AD274" s="42">
        <v>10</v>
      </c>
      <c r="AE274" s="42">
        <v>31</v>
      </c>
      <c r="AF274" s="42" t="s">
        <v>81</v>
      </c>
      <c r="AG274" s="42">
        <v>0.037000000000000005</v>
      </c>
      <c r="AH274" s="42">
        <v>0.12</v>
      </c>
      <c r="AI274" s="42" t="s">
        <v>81</v>
      </c>
      <c r="AJ274" s="42">
        <v>0.1</v>
      </c>
      <c r="AK274" s="42">
        <v>0.31</v>
      </c>
      <c r="AL274" s="42" t="s">
        <v>81</v>
      </c>
      <c r="AM274" s="42">
        <v>20</v>
      </c>
      <c r="AN274" s="67" t="s">
        <v>82</v>
      </c>
      <c r="AO274" s="67">
        <v>1E-05</v>
      </c>
      <c r="AP274" s="67" t="s">
        <v>1059</v>
      </c>
      <c r="AQ274" s="67" t="s">
        <v>1059</v>
      </c>
      <c r="AR274" s="67" t="s">
        <v>1059</v>
      </c>
      <c r="AS274" s="67">
        <v>1200</v>
      </c>
      <c r="AT274" s="67" t="s">
        <v>1060</v>
      </c>
      <c r="AU274" s="67">
        <v>3.1</v>
      </c>
      <c r="AV274" s="67" t="s">
        <v>1059</v>
      </c>
      <c r="AW274" s="67" t="s">
        <v>1059</v>
      </c>
      <c r="AX274" s="67" t="s">
        <v>1060</v>
      </c>
      <c r="AY274" s="67">
        <v>215</v>
      </c>
      <c r="AZ274" s="67" t="s">
        <v>1059</v>
      </c>
      <c r="BA274" s="39" t="s">
        <v>1029</v>
      </c>
      <c r="BB274" s="105" t="s">
        <v>1060</v>
      </c>
    </row>
    <row r="275" spans="1:54" ht="12.75">
      <c r="A275" s="42" t="s">
        <v>245</v>
      </c>
      <c r="B275" s="40" t="s">
        <v>709</v>
      </c>
      <c r="C275" s="46">
        <v>0.7</v>
      </c>
      <c r="D275" s="76" t="s">
        <v>102</v>
      </c>
      <c r="E275" s="46">
        <v>0.7</v>
      </c>
      <c r="F275" s="76" t="s">
        <v>102</v>
      </c>
      <c r="G275" s="41">
        <v>70</v>
      </c>
      <c r="H275" s="76" t="s">
        <v>102</v>
      </c>
      <c r="I275" s="41">
        <v>70</v>
      </c>
      <c r="J275" s="76" t="s">
        <v>102</v>
      </c>
      <c r="K275" s="46">
        <v>0.7</v>
      </c>
      <c r="L275" s="76" t="s">
        <v>102</v>
      </c>
      <c r="M275" s="46">
        <v>0.7</v>
      </c>
      <c r="N275" s="80" t="s">
        <v>102</v>
      </c>
      <c r="O275" s="67">
        <v>55</v>
      </c>
      <c r="P275" s="67" t="s">
        <v>492</v>
      </c>
      <c r="Q275" s="67">
        <v>700</v>
      </c>
      <c r="R275" s="67" t="s">
        <v>492</v>
      </c>
      <c r="S275" s="67">
        <v>190000</v>
      </c>
      <c r="T275" s="67" t="s">
        <v>80</v>
      </c>
      <c r="U275" s="42">
        <v>0.07</v>
      </c>
      <c r="V275" s="42">
        <v>0.06</v>
      </c>
      <c r="W275" s="42" t="s">
        <v>81</v>
      </c>
      <c r="X275" s="42">
        <v>0.07</v>
      </c>
      <c r="Y275" s="42">
        <v>0.06</v>
      </c>
      <c r="Z275" s="42" t="s">
        <v>81</v>
      </c>
      <c r="AA275" s="42">
        <v>7</v>
      </c>
      <c r="AB275" s="42">
        <v>6</v>
      </c>
      <c r="AC275" s="42" t="s">
        <v>81</v>
      </c>
      <c r="AD275" s="42">
        <v>7</v>
      </c>
      <c r="AE275" s="42">
        <v>6</v>
      </c>
      <c r="AF275" s="42" t="s">
        <v>81</v>
      </c>
      <c r="AG275" s="42">
        <v>0.07</v>
      </c>
      <c r="AH275" s="42">
        <v>0.06</v>
      </c>
      <c r="AI275" s="42" t="s">
        <v>81</v>
      </c>
      <c r="AJ275" s="42">
        <v>0.07</v>
      </c>
      <c r="AK275" s="42">
        <v>0.06</v>
      </c>
      <c r="AL275" s="42" t="s">
        <v>81</v>
      </c>
      <c r="AM275" s="42" t="s">
        <v>82</v>
      </c>
      <c r="AN275" s="67" t="s">
        <v>82</v>
      </c>
      <c r="AO275" s="67">
        <v>0.00025</v>
      </c>
      <c r="AP275" s="67" t="s">
        <v>1059</v>
      </c>
      <c r="AQ275" s="67" t="s">
        <v>1059</v>
      </c>
      <c r="AR275" s="67" t="s">
        <v>1059</v>
      </c>
      <c r="AS275" s="67">
        <v>300</v>
      </c>
      <c r="AT275" s="67" t="s">
        <v>1060</v>
      </c>
      <c r="AU275" s="67">
        <v>329</v>
      </c>
      <c r="AV275" s="67" t="s">
        <v>1059</v>
      </c>
      <c r="AW275" s="67" t="s">
        <v>1059</v>
      </c>
      <c r="AX275" s="67" t="s">
        <v>1060</v>
      </c>
      <c r="AY275" s="67">
        <v>390</v>
      </c>
      <c r="AZ275" s="67" t="s">
        <v>1059</v>
      </c>
      <c r="BA275" s="39" t="s">
        <v>1029</v>
      </c>
      <c r="BB275" s="105" t="s">
        <v>1060</v>
      </c>
    </row>
    <row r="276" spans="1:54" ht="12.75">
      <c r="A276" s="43" t="s">
        <v>710</v>
      </c>
      <c r="B276" s="44" t="s">
        <v>711</v>
      </c>
      <c r="C276" s="41">
        <v>85</v>
      </c>
      <c r="D276" s="76" t="s">
        <v>79</v>
      </c>
      <c r="E276" s="41">
        <v>85</v>
      </c>
      <c r="F276" s="76" t="s">
        <v>79</v>
      </c>
      <c r="G276" s="41">
        <v>85</v>
      </c>
      <c r="H276" s="76" t="s">
        <v>79</v>
      </c>
      <c r="I276" s="41">
        <v>85</v>
      </c>
      <c r="J276" s="76" t="s">
        <v>79</v>
      </c>
      <c r="K276" s="41">
        <v>85</v>
      </c>
      <c r="L276" s="76" t="s">
        <v>79</v>
      </c>
      <c r="M276" s="41">
        <v>85</v>
      </c>
      <c r="N276" s="80" t="s">
        <v>79</v>
      </c>
      <c r="O276" s="67">
        <v>5500</v>
      </c>
      <c r="P276" s="67" t="s">
        <v>492</v>
      </c>
      <c r="Q276" s="67">
        <v>10000</v>
      </c>
      <c r="R276" s="67" t="s">
        <v>80</v>
      </c>
      <c r="S276" s="67">
        <v>10000</v>
      </c>
      <c r="T276" s="67" t="s">
        <v>80</v>
      </c>
      <c r="U276" s="42">
        <v>8.5</v>
      </c>
      <c r="V276" s="42">
        <v>94</v>
      </c>
      <c r="W276" s="42" t="s">
        <v>81</v>
      </c>
      <c r="X276" s="42">
        <v>8.5</v>
      </c>
      <c r="Y276" s="42">
        <v>94</v>
      </c>
      <c r="Z276" s="42" t="s">
        <v>81</v>
      </c>
      <c r="AA276" s="42">
        <v>8.5</v>
      </c>
      <c r="AB276" s="42">
        <v>94</v>
      </c>
      <c r="AC276" s="42" t="s">
        <v>81</v>
      </c>
      <c r="AD276" s="42">
        <v>8.5</v>
      </c>
      <c r="AE276" s="42">
        <v>94</v>
      </c>
      <c r="AF276" s="42" t="s">
        <v>81</v>
      </c>
      <c r="AG276" s="42">
        <v>8.5</v>
      </c>
      <c r="AH276" s="42">
        <v>94</v>
      </c>
      <c r="AI276" s="42" t="s">
        <v>81</v>
      </c>
      <c r="AJ276" s="42">
        <v>8.5</v>
      </c>
      <c r="AK276" s="42">
        <v>94</v>
      </c>
      <c r="AL276" s="42" t="s">
        <v>81</v>
      </c>
      <c r="AM276" s="42">
        <v>15</v>
      </c>
      <c r="AN276" s="67" t="s">
        <v>82</v>
      </c>
      <c r="AO276" s="67">
        <v>0.025</v>
      </c>
      <c r="AP276" s="67" t="s">
        <v>1059</v>
      </c>
      <c r="AQ276" s="67" t="s">
        <v>1059</v>
      </c>
      <c r="AR276" s="67" t="s">
        <v>1059</v>
      </c>
      <c r="AS276" s="67">
        <v>4400</v>
      </c>
      <c r="AT276" s="67" t="s">
        <v>1060</v>
      </c>
      <c r="AU276" s="67">
        <v>0.085</v>
      </c>
      <c r="AV276" s="67" t="s">
        <v>1059</v>
      </c>
      <c r="AW276" s="67" t="s">
        <v>1059</v>
      </c>
      <c r="AX276" s="67" t="s">
        <v>1061</v>
      </c>
      <c r="AY276" s="67">
        <v>300</v>
      </c>
      <c r="AZ276" s="67" t="s">
        <v>1059</v>
      </c>
      <c r="BA276" s="39" t="s">
        <v>1029</v>
      </c>
      <c r="BB276" s="105" t="s">
        <v>1060</v>
      </c>
    </row>
    <row r="277" spans="1:54" ht="12.75">
      <c r="A277" s="43" t="s">
        <v>712</v>
      </c>
      <c r="B277" s="44" t="s">
        <v>713</v>
      </c>
      <c r="C277" s="41">
        <v>90</v>
      </c>
      <c r="D277" s="76" t="s">
        <v>102</v>
      </c>
      <c r="E277" s="41">
        <v>90</v>
      </c>
      <c r="F277" s="76" t="s">
        <v>102</v>
      </c>
      <c r="G277" s="41">
        <v>9000</v>
      </c>
      <c r="H277" s="76" t="s">
        <v>102</v>
      </c>
      <c r="I277" s="41">
        <v>9000</v>
      </c>
      <c r="J277" s="76" t="s">
        <v>102</v>
      </c>
      <c r="K277" s="41">
        <v>90</v>
      </c>
      <c r="L277" s="76" t="s">
        <v>102</v>
      </c>
      <c r="M277" s="41">
        <v>90</v>
      </c>
      <c r="N277" s="80" t="s">
        <v>102</v>
      </c>
      <c r="O277" s="67">
        <v>2900</v>
      </c>
      <c r="P277" s="67" t="s">
        <v>492</v>
      </c>
      <c r="Q277" s="67">
        <v>36000</v>
      </c>
      <c r="R277" s="67" t="s">
        <v>492</v>
      </c>
      <c r="S277" s="67">
        <v>190000</v>
      </c>
      <c r="T277" s="67" t="s">
        <v>80</v>
      </c>
      <c r="U277" s="42">
        <v>9</v>
      </c>
      <c r="V277" s="42">
        <v>2.5</v>
      </c>
      <c r="W277" s="42" t="s">
        <v>81</v>
      </c>
      <c r="X277" s="42">
        <v>9</v>
      </c>
      <c r="Y277" s="42">
        <v>2.5</v>
      </c>
      <c r="Z277" s="42" t="s">
        <v>81</v>
      </c>
      <c r="AA277" s="42">
        <v>900</v>
      </c>
      <c r="AB277" s="42">
        <v>250</v>
      </c>
      <c r="AC277" s="42" t="s">
        <v>81</v>
      </c>
      <c r="AD277" s="42">
        <v>900</v>
      </c>
      <c r="AE277" s="42">
        <v>250</v>
      </c>
      <c r="AF277" s="42" t="s">
        <v>81</v>
      </c>
      <c r="AG277" s="42">
        <v>9</v>
      </c>
      <c r="AH277" s="42">
        <v>2.5</v>
      </c>
      <c r="AI277" s="42" t="s">
        <v>81</v>
      </c>
      <c r="AJ277" s="42">
        <v>9</v>
      </c>
      <c r="AK277" s="42">
        <v>2.5</v>
      </c>
      <c r="AL277" s="42" t="s">
        <v>81</v>
      </c>
      <c r="AM277" s="42" t="s">
        <v>82</v>
      </c>
      <c r="AN277" s="67" t="s">
        <v>82</v>
      </c>
      <c r="AO277" s="67">
        <v>0.013</v>
      </c>
      <c r="AP277" s="67" t="s">
        <v>1059</v>
      </c>
      <c r="AQ277" s="67" t="s">
        <v>1059</v>
      </c>
      <c r="AR277" s="67" t="s">
        <v>1059</v>
      </c>
      <c r="AS277" s="67">
        <v>68</v>
      </c>
      <c r="AT277" s="67" t="s">
        <v>1060</v>
      </c>
      <c r="AU277" s="67">
        <v>97.5</v>
      </c>
      <c r="AV277" s="67" t="s">
        <v>1059</v>
      </c>
      <c r="AW277" s="67" t="s">
        <v>1059</v>
      </c>
      <c r="AX277" s="67" t="s">
        <v>1060</v>
      </c>
      <c r="AY277" s="67">
        <v>318</v>
      </c>
      <c r="AZ277" s="67" t="s">
        <v>1059</v>
      </c>
      <c r="BA277" s="39" t="s">
        <v>1029</v>
      </c>
      <c r="BB277" s="105" t="s">
        <v>1060</v>
      </c>
    </row>
    <row r="278" spans="1:54" ht="12.75">
      <c r="A278" s="42" t="s">
        <v>246</v>
      </c>
      <c r="B278" s="40" t="s">
        <v>714</v>
      </c>
      <c r="C278" s="41">
        <v>260</v>
      </c>
      <c r="D278" s="76" t="s">
        <v>79</v>
      </c>
      <c r="E278" s="41">
        <v>260</v>
      </c>
      <c r="F278" s="76" t="s">
        <v>79</v>
      </c>
      <c r="G278" s="41">
        <v>260</v>
      </c>
      <c r="H278" s="76" t="s">
        <v>79</v>
      </c>
      <c r="I278" s="41">
        <v>260</v>
      </c>
      <c r="J278" s="76" t="s">
        <v>79</v>
      </c>
      <c r="K278" s="41">
        <v>260</v>
      </c>
      <c r="L278" s="76" t="s">
        <v>79</v>
      </c>
      <c r="M278" s="41">
        <v>260</v>
      </c>
      <c r="N278" s="80" t="s">
        <v>79</v>
      </c>
      <c r="O278" s="67">
        <v>8800</v>
      </c>
      <c r="P278" s="67" t="s">
        <v>492</v>
      </c>
      <c r="Q278" s="67">
        <v>110000</v>
      </c>
      <c r="R278" s="67" t="s">
        <v>492</v>
      </c>
      <c r="S278" s="67">
        <v>190000</v>
      </c>
      <c r="T278" s="67" t="s">
        <v>80</v>
      </c>
      <c r="U278" s="42">
        <v>26</v>
      </c>
      <c r="V278" s="42">
        <v>3200</v>
      </c>
      <c r="W278" s="42" t="s">
        <v>81</v>
      </c>
      <c r="X278" s="42">
        <v>26</v>
      </c>
      <c r="Y278" s="42">
        <v>3200</v>
      </c>
      <c r="Z278" s="42" t="s">
        <v>81</v>
      </c>
      <c r="AA278" s="42">
        <v>26</v>
      </c>
      <c r="AB278" s="42">
        <v>3200</v>
      </c>
      <c r="AC278" s="42" t="s">
        <v>81</v>
      </c>
      <c r="AD278" s="42">
        <v>26</v>
      </c>
      <c r="AE278" s="42">
        <v>3200</v>
      </c>
      <c r="AF278" s="42" t="s">
        <v>81</v>
      </c>
      <c r="AG278" s="42">
        <v>26</v>
      </c>
      <c r="AH278" s="42">
        <v>3200</v>
      </c>
      <c r="AI278" s="42" t="s">
        <v>81</v>
      </c>
      <c r="AJ278" s="42">
        <v>26</v>
      </c>
      <c r="AK278" s="42">
        <v>3200</v>
      </c>
      <c r="AL278" s="42" t="s">
        <v>81</v>
      </c>
      <c r="AM278" s="42">
        <v>10</v>
      </c>
      <c r="AN278" s="67" t="s">
        <v>82</v>
      </c>
      <c r="AO278" s="67">
        <v>0.04</v>
      </c>
      <c r="AP278" s="67" t="s">
        <v>1059</v>
      </c>
      <c r="AQ278" s="67" t="s">
        <v>1059</v>
      </c>
      <c r="AR278" s="67" t="s">
        <v>1059</v>
      </c>
      <c r="AS278" s="67">
        <v>49000</v>
      </c>
      <c r="AT278" s="67" t="s">
        <v>1060</v>
      </c>
      <c r="AU278" s="67">
        <v>0.26</v>
      </c>
      <c r="AV278" s="67" t="s">
        <v>1059</v>
      </c>
      <c r="AW278" s="67" t="s">
        <v>1059</v>
      </c>
      <c r="AX278" s="67" t="s">
        <v>1060</v>
      </c>
      <c r="AY278" s="67">
        <v>375</v>
      </c>
      <c r="AZ278" s="67">
        <v>0.29</v>
      </c>
      <c r="BA278" s="39" t="s">
        <v>1029</v>
      </c>
      <c r="BB278" s="105" t="s">
        <v>1061</v>
      </c>
    </row>
    <row r="279" spans="1:54" ht="12.75">
      <c r="A279" s="42" t="s">
        <v>247</v>
      </c>
      <c r="B279" s="40" t="s">
        <v>715</v>
      </c>
      <c r="C279" s="41">
        <v>1500</v>
      </c>
      <c r="D279" s="76" t="s">
        <v>492</v>
      </c>
      <c r="E279" s="41">
        <v>1900</v>
      </c>
      <c r="F279" s="76" t="s">
        <v>79</v>
      </c>
      <c r="G279" s="41">
        <v>1900</v>
      </c>
      <c r="H279" s="76" t="s">
        <v>79</v>
      </c>
      <c r="I279" s="41">
        <v>1900</v>
      </c>
      <c r="J279" s="76" t="s">
        <v>79</v>
      </c>
      <c r="K279" s="41">
        <v>1900</v>
      </c>
      <c r="L279" s="76" t="s">
        <v>79</v>
      </c>
      <c r="M279" s="41">
        <v>1900</v>
      </c>
      <c r="N279" s="80" t="s">
        <v>79</v>
      </c>
      <c r="O279" s="67">
        <v>8800</v>
      </c>
      <c r="P279" s="67" t="s">
        <v>492</v>
      </c>
      <c r="Q279" s="67">
        <v>110000</v>
      </c>
      <c r="R279" s="67" t="s">
        <v>492</v>
      </c>
      <c r="S279" s="67">
        <v>190000</v>
      </c>
      <c r="T279" s="67" t="s">
        <v>80</v>
      </c>
      <c r="U279" s="42">
        <v>150</v>
      </c>
      <c r="V279" s="42">
        <v>3000</v>
      </c>
      <c r="W279" s="42" t="s">
        <v>81</v>
      </c>
      <c r="X279" s="42">
        <v>190</v>
      </c>
      <c r="Y279" s="42">
        <v>3800</v>
      </c>
      <c r="Z279" s="42" t="s">
        <v>81</v>
      </c>
      <c r="AA279" s="42">
        <v>190</v>
      </c>
      <c r="AB279" s="42">
        <v>3800</v>
      </c>
      <c r="AC279" s="42" t="s">
        <v>81</v>
      </c>
      <c r="AD279" s="42">
        <v>190</v>
      </c>
      <c r="AE279" s="42">
        <v>3800</v>
      </c>
      <c r="AF279" s="42" t="s">
        <v>81</v>
      </c>
      <c r="AG279" s="42">
        <v>190</v>
      </c>
      <c r="AH279" s="42">
        <v>3800</v>
      </c>
      <c r="AI279" s="42" t="s">
        <v>81</v>
      </c>
      <c r="AJ279" s="42">
        <v>190</v>
      </c>
      <c r="AK279" s="42">
        <v>3800</v>
      </c>
      <c r="AL279" s="42" t="s">
        <v>81</v>
      </c>
      <c r="AM279" s="42">
        <v>15</v>
      </c>
      <c r="AN279" s="67" t="s">
        <v>82</v>
      </c>
      <c r="AO279" s="67">
        <v>0.04</v>
      </c>
      <c r="AP279" s="67" t="s">
        <v>1059</v>
      </c>
      <c r="AQ279" s="67" t="s">
        <v>1059</v>
      </c>
      <c r="AR279" s="67" t="s">
        <v>1059</v>
      </c>
      <c r="AS279" s="67">
        <v>7900</v>
      </c>
      <c r="AT279" s="67" t="s">
        <v>1060</v>
      </c>
      <c r="AU279" s="67">
        <v>1.9</v>
      </c>
      <c r="AV279" s="67" t="s">
        <v>1059</v>
      </c>
      <c r="AW279" s="67" t="s">
        <v>1059</v>
      </c>
      <c r="AX279" s="67" t="s">
        <v>1060</v>
      </c>
      <c r="AY279" s="67">
        <v>298</v>
      </c>
      <c r="AZ279" s="67">
        <v>2.11</v>
      </c>
      <c r="BA279" s="39" t="s">
        <v>1029</v>
      </c>
      <c r="BB279" s="105" t="s">
        <v>1061</v>
      </c>
    </row>
    <row r="280" spans="1:54" ht="12.75">
      <c r="A280" s="42" t="s">
        <v>248</v>
      </c>
      <c r="B280" s="40" t="s">
        <v>716</v>
      </c>
      <c r="C280" s="41">
        <v>2000</v>
      </c>
      <c r="D280" s="76" t="s">
        <v>102</v>
      </c>
      <c r="E280" s="41">
        <v>2000</v>
      </c>
      <c r="F280" s="76" t="s">
        <v>102</v>
      </c>
      <c r="G280" s="41">
        <v>200000</v>
      </c>
      <c r="H280" s="76" t="s">
        <v>102</v>
      </c>
      <c r="I280" s="41">
        <v>200000</v>
      </c>
      <c r="J280" s="76" t="s">
        <v>102</v>
      </c>
      <c r="K280" s="41">
        <v>200000</v>
      </c>
      <c r="L280" s="76" t="s">
        <v>102</v>
      </c>
      <c r="M280" s="41">
        <v>200000</v>
      </c>
      <c r="N280" s="80" t="s">
        <v>102</v>
      </c>
      <c r="O280" s="67">
        <v>10000</v>
      </c>
      <c r="P280" s="67" t="s">
        <v>80</v>
      </c>
      <c r="Q280" s="67">
        <v>10000</v>
      </c>
      <c r="R280" s="67" t="s">
        <v>80</v>
      </c>
      <c r="S280" s="67">
        <v>10000</v>
      </c>
      <c r="T280" s="67" t="s">
        <v>80</v>
      </c>
      <c r="U280" s="42">
        <v>200</v>
      </c>
      <c r="V280" s="42">
        <v>87</v>
      </c>
      <c r="W280" s="42" t="s">
        <v>81</v>
      </c>
      <c r="X280" s="42">
        <v>200</v>
      </c>
      <c r="Y280" s="42">
        <v>87</v>
      </c>
      <c r="Z280" s="42" t="s">
        <v>81</v>
      </c>
      <c r="AA280" s="42">
        <v>10000</v>
      </c>
      <c r="AB280" s="42">
        <v>8700</v>
      </c>
      <c r="AC280" s="42" t="s">
        <v>81</v>
      </c>
      <c r="AD280" s="42">
        <v>10000</v>
      </c>
      <c r="AE280" s="42">
        <v>8700</v>
      </c>
      <c r="AF280" s="42" t="s">
        <v>81</v>
      </c>
      <c r="AG280" s="42">
        <v>10000</v>
      </c>
      <c r="AH280" s="42">
        <v>8700</v>
      </c>
      <c r="AI280" s="42" t="s">
        <v>81</v>
      </c>
      <c r="AJ280" s="42">
        <v>10000</v>
      </c>
      <c r="AK280" s="42">
        <v>8700</v>
      </c>
      <c r="AL280" s="42" t="s">
        <v>81</v>
      </c>
      <c r="AM280" s="42" t="s">
        <v>82</v>
      </c>
      <c r="AN280" s="67" t="s">
        <v>82</v>
      </c>
      <c r="AO280" s="67">
        <v>0.3</v>
      </c>
      <c r="AP280" s="67" t="s">
        <v>1059</v>
      </c>
      <c r="AQ280" s="67" t="s">
        <v>1073</v>
      </c>
      <c r="AR280" s="67" t="s">
        <v>1059</v>
      </c>
      <c r="AS280" s="67">
        <v>130</v>
      </c>
      <c r="AT280" s="67" t="s">
        <v>1061</v>
      </c>
      <c r="AU280" s="67">
        <v>1090</v>
      </c>
      <c r="AV280" s="67">
        <v>13100</v>
      </c>
      <c r="AW280" s="67">
        <v>15000</v>
      </c>
      <c r="AX280" s="67" t="s">
        <v>1061</v>
      </c>
      <c r="AY280" s="67">
        <v>23.63</v>
      </c>
      <c r="AZ280" s="67">
        <v>0.35</v>
      </c>
      <c r="BA280" s="39" t="s">
        <v>1029</v>
      </c>
      <c r="BB280" s="105" t="s">
        <v>1060</v>
      </c>
    </row>
    <row r="281" spans="1:54" ht="12.75">
      <c r="A281" s="42" t="s">
        <v>249</v>
      </c>
      <c r="B281" s="40" t="s">
        <v>717</v>
      </c>
      <c r="C281" s="41">
        <v>10</v>
      </c>
      <c r="D281" s="76" t="s">
        <v>102</v>
      </c>
      <c r="E281" s="41">
        <v>10</v>
      </c>
      <c r="F281" s="76" t="s">
        <v>102</v>
      </c>
      <c r="G281" s="41">
        <v>1000</v>
      </c>
      <c r="H281" s="76" t="s">
        <v>102</v>
      </c>
      <c r="I281" s="41">
        <v>1000</v>
      </c>
      <c r="J281" s="76" t="s">
        <v>102</v>
      </c>
      <c r="K281" s="41">
        <v>10</v>
      </c>
      <c r="L281" s="76" t="s">
        <v>102</v>
      </c>
      <c r="M281" s="41">
        <v>10</v>
      </c>
      <c r="N281" s="80" t="s">
        <v>102</v>
      </c>
      <c r="O281" s="67">
        <v>440</v>
      </c>
      <c r="P281" s="67" t="s">
        <v>492</v>
      </c>
      <c r="Q281" s="67">
        <v>5600</v>
      </c>
      <c r="R281" s="67" t="s">
        <v>492</v>
      </c>
      <c r="S281" s="67">
        <v>10000</v>
      </c>
      <c r="T281" s="67" t="s">
        <v>80</v>
      </c>
      <c r="U281" s="42">
        <v>1</v>
      </c>
      <c r="V281" s="42">
        <v>2.9</v>
      </c>
      <c r="W281" s="42" t="s">
        <v>81</v>
      </c>
      <c r="X281" s="42">
        <v>1</v>
      </c>
      <c r="Y281" s="42">
        <v>2.9</v>
      </c>
      <c r="Z281" s="42" t="s">
        <v>81</v>
      </c>
      <c r="AA281" s="42">
        <v>100</v>
      </c>
      <c r="AB281" s="42">
        <v>290</v>
      </c>
      <c r="AC281" s="42" t="s">
        <v>81</v>
      </c>
      <c r="AD281" s="42">
        <v>100</v>
      </c>
      <c r="AE281" s="42">
        <v>290</v>
      </c>
      <c r="AF281" s="42" t="s">
        <v>81</v>
      </c>
      <c r="AG281" s="42">
        <v>1</v>
      </c>
      <c r="AH281" s="42">
        <v>2.9</v>
      </c>
      <c r="AI281" s="42" t="s">
        <v>81</v>
      </c>
      <c r="AJ281" s="42">
        <v>1</v>
      </c>
      <c r="AK281" s="42">
        <v>2.9</v>
      </c>
      <c r="AL281" s="42" t="s">
        <v>81</v>
      </c>
      <c r="AM281" s="42">
        <v>20</v>
      </c>
      <c r="AN281" s="67" t="s">
        <v>82</v>
      </c>
      <c r="AO281" s="67">
        <v>0.002</v>
      </c>
      <c r="AP281" s="67" t="s">
        <v>1059</v>
      </c>
      <c r="AQ281" s="67" t="s">
        <v>1059</v>
      </c>
      <c r="AR281" s="67" t="s">
        <v>1059</v>
      </c>
      <c r="AS281" s="67">
        <v>1100</v>
      </c>
      <c r="AT281" s="67" t="s">
        <v>1060</v>
      </c>
      <c r="AU281" s="67">
        <v>13</v>
      </c>
      <c r="AV281" s="67" t="s">
        <v>1059</v>
      </c>
      <c r="AW281" s="67" t="s">
        <v>1059</v>
      </c>
      <c r="AX281" s="67" t="s">
        <v>1061</v>
      </c>
      <c r="AY281" s="67">
        <v>324</v>
      </c>
      <c r="AZ281" s="67" t="s">
        <v>1059</v>
      </c>
      <c r="BA281" s="39" t="s">
        <v>1029</v>
      </c>
      <c r="BB281" s="105" t="s">
        <v>1060</v>
      </c>
    </row>
    <row r="282" spans="1:54" ht="12.75">
      <c r="A282" s="42" t="s">
        <v>250</v>
      </c>
      <c r="B282" s="40" t="s">
        <v>718</v>
      </c>
      <c r="C282" s="41">
        <v>1000</v>
      </c>
      <c r="D282" s="76" t="s">
        <v>102</v>
      </c>
      <c r="E282" s="41">
        <v>1000</v>
      </c>
      <c r="F282" s="76" t="s">
        <v>102</v>
      </c>
      <c r="G282" s="41">
        <v>100000</v>
      </c>
      <c r="H282" s="76" t="s">
        <v>102</v>
      </c>
      <c r="I282" s="41">
        <v>100000</v>
      </c>
      <c r="J282" s="76" t="s">
        <v>102</v>
      </c>
      <c r="K282" s="41">
        <v>100000</v>
      </c>
      <c r="L282" s="76" t="s">
        <v>102</v>
      </c>
      <c r="M282" s="41">
        <v>100000</v>
      </c>
      <c r="N282" s="80" t="s">
        <v>102</v>
      </c>
      <c r="O282" s="67">
        <v>34</v>
      </c>
      <c r="P282" s="67" t="s">
        <v>389</v>
      </c>
      <c r="Q282" s="67">
        <v>170</v>
      </c>
      <c r="R282" s="67" t="s">
        <v>389</v>
      </c>
      <c r="S282" s="67">
        <v>200</v>
      </c>
      <c r="T282" s="67" t="s">
        <v>389</v>
      </c>
      <c r="U282" s="42">
        <v>100</v>
      </c>
      <c r="V282" s="42">
        <v>12</v>
      </c>
      <c r="W282" s="42" t="s">
        <v>81</v>
      </c>
      <c r="X282" s="42">
        <v>100</v>
      </c>
      <c r="Y282" s="42">
        <v>12</v>
      </c>
      <c r="Z282" s="42" t="s">
        <v>81</v>
      </c>
      <c r="AA282" s="42">
        <v>10000</v>
      </c>
      <c r="AB282" s="42">
        <v>1200</v>
      </c>
      <c r="AC282" s="42" t="s">
        <v>81</v>
      </c>
      <c r="AD282" s="42">
        <v>10000</v>
      </c>
      <c r="AE282" s="42">
        <v>1200</v>
      </c>
      <c r="AF282" s="42" t="s">
        <v>81</v>
      </c>
      <c r="AG282" s="42">
        <v>10000</v>
      </c>
      <c r="AH282" s="42">
        <v>1200</v>
      </c>
      <c r="AI282" s="42" t="s">
        <v>81</v>
      </c>
      <c r="AJ282" s="42">
        <v>10000</v>
      </c>
      <c r="AK282" s="42">
        <v>1200</v>
      </c>
      <c r="AL282" s="42" t="s">
        <v>81</v>
      </c>
      <c r="AM282" s="42" t="s">
        <v>82</v>
      </c>
      <c r="AN282" s="67" t="s">
        <v>82</v>
      </c>
      <c r="AO282" s="67">
        <v>0.2</v>
      </c>
      <c r="AP282" s="67" t="s">
        <v>1059</v>
      </c>
      <c r="AQ282" s="67" t="s">
        <v>1097</v>
      </c>
      <c r="AR282" s="67">
        <v>1.3E-05</v>
      </c>
      <c r="AS282" s="67">
        <v>3.6</v>
      </c>
      <c r="AT282" s="67" t="s">
        <v>1061</v>
      </c>
      <c r="AU282" s="67">
        <v>55000</v>
      </c>
      <c r="AV282" s="67">
        <v>13100</v>
      </c>
      <c r="AW282" s="67">
        <v>15100</v>
      </c>
      <c r="AX282" s="67" t="s">
        <v>1061</v>
      </c>
      <c r="AY282" s="67">
        <v>-21</v>
      </c>
      <c r="AZ282" s="67">
        <v>18.07</v>
      </c>
      <c r="BA282" s="39" t="s">
        <v>1029</v>
      </c>
      <c r="BB282" s="105" t="s">
        <v>1060</v>
      </c>
    </row>
    <row r="283" spans="1:54" ht="12.75">
      <c r="A283" s="42" t="s">
        <v>251</v>
      </c>
      <c r="B283" s="40" t="s">
        <v>719</v>
      </c>
      <c r="C283" s="46">
        <v>6.3</v>
      </c>
      <c r="D283" s="76" t="s">
        <v>389</v>
      </c>
      <c r="E283" s="41">
        <v>26</v>
      </c>
      <c r="F283" s="76" t="s">
        <v>389</v>
      </c>
      <c r="G283" s="41">
        <v>630</v>
      </c>
      <c r="H283" s="76" t="s">
        <v>389</v>
      </c>
      <c r="I283" s="41">
        <v>2600</v>
      </c>
      <c r="J283" s="76" t="s">
        <v>389</v>
      </c>
      <c r="K283" s="41">
        <v>63</v>
      </c>
      <c r="L283" s="76" t="s">
        <v>389</v>
      </c>
      <c r="M283" s="41">
        <v>260</v>
      </c>
      <c r="N283" s="80" t="s">
        <v>389</v>
      </c>
      <c r="O283" s="67">
        <v>57</v>
      </c>
      <c r="P283" s="67" t="s">
        <v>389</v>
      </c>
      <c r="Q283" s="67">
        <v>240</v>
      </c>
      <c r="R283" s="67" t="s">
        <v>389</v>
      </c>
      <c r="S283" s="67">
        <v>270</v>
      </c>
      <c r="T283" s="67" t="s">
        <v>389</v>
      </c>
      <c r="U283" s="42">
        <v>0.63</v>
      </c>
      <c r="V283" s="42">
        <v>0.071</v>
      </c>
      <c r="W283" s="42" t="s">
        <v>81</v>
      </c>
      <c r="X283" s="42">
        <v>2.6</v>
      </c>
      <c r="Y283" s="42">
        <v>0.29</v>
      </c>
      <c r="Z283" s="42" t="s">
        <v>81</v>
      </c>
      <c r="AA283" s="42">
        <v>63</v>
      </c>
      <c r="AB283" s="42">
        <v>7.1</v>
      </c>
      <c r="AC283" s="42" t="s">
        <v>81</v>
      </c>
      <c r="AD283" s="42">
        <v>260</v>
      </c>
      <c r="AE283" s="42">
        <v>29</v>
      </c>
      <c r="AF283" s="42" t="s">
        <v>81</v>
      </c>
      <c r="AG283" s="42">
        <v>6.3</v>
      </c>
      <c r="AH283" s="42">
        <v>0.71</v>
      </c>
      <c r="AI283" s="42" t="s">
        <v>81</v>
      </c>
      <c r="AJ283" s="42">
        <v>26</v>
      </c>
      <c r="AK283" s="42">
        <v>2.9</v>
      </c>
      <c r="AL283" s="42" t="s">
        <v>81</v>
      </c>
      <c r="AM283" s="42" t="s">
        <v>82</v>
      </c>
      <c r="AN283" s="67" t="s">
        <v>82</v>
      </c>
      <c r="AO283" s="67">
        <v>2</v>
      </c>
      <c r="AP283" s="67" t="s">
        <v>1059</v>
      </c>
      <c r="AQ283" s="67" t="s">
        <v>1098</v>
      </c>
      <c r="AR283" s="67" t="s">
        <v>1059</v>
      </c>
      <c r="AS283" s="67">
        <v>0.54</v>
      </c>
      <c r="AT283" s="67" t="s">
        <v>1061</v>
      </c>
      <c r="AU283" s="67">
        <v>1000000</v>
      </c>
      <c r="AV283" s="67">
        <v>13000</v>
      </c>
      <c r="AW283" s="67">
        <v>14900</v>
      </c>
      <c r="AX283" s="67" t="s">
        <v>1061</v>
      </c>
      <c r="AY283" s="67">
        <v>100.7</v>
      </c>
      <c r="AZ283" s="67">
        <v>18.07</v>
      </c>
      <c r="BA283" s="39" t="s">
        <v>1029</v>
      </c>
      <c r="BB283" s="105" t="s">
        <v>1060</v>
      </c>
    </row>
    <row r="284" spans="1:54" ht="12.75">
      <c r="A284" s="43" t="s">
        <v>252</v>
      </c>
      <c r="B284" s="44" t="s">
        <v>720</v>
      </c>
      <c r="C284" s="41">
        <v>110000</v>
      </c>
      <c r="D284" s="76" t="s">
        <v>492</v>
      </c>
      <c r="E284" s="41">
        <v>310000</v>
      </c>
      <c r="F284" s="76" t="s">
        <v>492</v>
      </c>
      <c r="G284" s="41">
        <v>11000000</v>
      </c>
      <c r="H284" s="76" t="s">
        <v>492</v>
      </c>
      <c r="I284" s="41">
        <v>31000000</v>
      </c>
      <c r="J284" s="76" t="s">
        <v>492</v>
      </c>
      <c r="K284" s="41">
        <v>110000</v>
      </c>
      <c r="L284" s="76" t="s">
        <v>492</v>
      </c>
      <c r="M284" s="41">
        <v>310000</v>
      </c>
      <c r="N284" s="80" t="s">
        <v>492</v>
      </c>
      <c r="O284" s="67">
        <v>190000</v>
      </c>
      <c r="P284" s="67" t="s">
        <v>80</v>
      </c>
      <c r="Q284" s="67">
        <v>190000</v>
      </c>
      <c r="R284" s="67" t="s">
        <v>80</v>
      </c>
      <c r="S284" s="67">
        <v>190000</v>
      </c>
      <c r="T284" s="67" t="s">
        <v>80</v>
      </c>
      <c r="U284" s="42">
        <v>11000</v>
      </c>
      <c r="V284" s="42">
        <v>9700</v>
      </c>
      <c r="W284" s="42" t="s">
        <v>81</v>
      </c>
      <c r="X284" s="42">
        <v>31000</v>
      </c>
      <c r="Y284" s="42">
        <v>27000</v>
      </c>
      <c r="Z284" s="42" t="s">
        <v>81</v>
      </c>
      <c r="AA284" s="42">
        <v>190000</v>
      </c>
      <c r="AB284" s="42">
        <v>190000</v>
      </c>
      <c r="AC284" s="42" t="s">
        <v>80</v>
      </c>
      <c r="AD284" s="42">
        <v>190000</v>
      </c>
      <c r="AE284" s="42">
        <v>190000</v>
      </c>
      <c r="AF284" s="42" t="s">
        <v>80</v>
      </c>
      <c r="AG284" s="42">
        <v>11000</v>
      </c>
      <c r="AH284" s="42">
        <v>9700</v>
      </c>
      <c r="AI284" s="42" t="s">
        <v>81</v>
      </c>
      <c r="AJ284" s="42">
        <v>31000</v>
      </c>
      <c r="AK284" s="42">
        <v>27000</v>
      </c>
      <c r="AL284" s="42" t="s">
        <v>81</v>
      </c>
      <c r="AM284" s="42" t="s">
        <v>82</v>
      </c>
      <c r="AN284" s="67" t="s">
        <v>82</v>
      </c>
      <c r="AO284" s="67">
        <v>3</v>
      </c>
      <c r="AP284" s="67" t="s">
        <v>1059</v>
      </c>
      <c r="AQ284" s="67" t="s">
        <v>1059</v>
      </c>
      <c r="AR284" s="67" t="s">
        <v>1059</v>
      </c>
      <c r="AS284" s="67">
        <v>310</v>
      </c>
      <c r="AT284" s="67" t="s">
        <v>1060</v>
      </c>
      <c r="AU284" s="67">
        <v>120000</v>
      </c>
      <c r="AV284" s="67" t="s">
        <v>1059</v>
      </c>
      <c r="AW284" s="67" t="s">
        <v>1059</v>
      </c>
      <c r="AX284" s="67" t="s">
        <v>1060</v>
      </c>
      <c r="AY284" s="67">
        <v>464</v>
      </c>
      <c r="AZ284" s="67" t="s">
        <v>1059</v>
      </c>
      <c r="BA284" s="39" t="s">
        <v>1029</v>
      </c>
      <c r="BB284" s="105" t="s">
        <v>1060</v>
      </c>
    </row>
    <row r="285" spans="1:54" ht="12.75">
      <c r="A285" s="43" t="s">
        <v>253</v>
      </c>
      <c r="B285" s="44" t="s">
        <v>721</v>
      </c>
      <c r="C285" s="39">
        <v>37</v>
      </c>
      <c r="D285" s="75" t="s">
        <v>492</v>
      </c>
      <c r="E285" s="41">
        <v>100</v>
      </c>
      <c r="F285" s="76" t="s">
        <v>492</v>
      </c>
      <c r="G285" s="41">
        <v>3700</v>
      </c>
      <c r="H285" s="76" t="s">
        <v>492</v>
      </c>
      <c r="I285" s="41">
        <v>10000</v>
      </c>
      <c r="J285" s="76" t="s">
        <v>492</v>
      </c>
      <c r="K285" s="41">
        <v>3700</v>
      </c>
      <c r="L285" s="76" t="s">
        <v>492</v>
      </c>
      <c r="M285" s="41">
        <v>10000</v>
      </c>
      <c r="N285" s="80" t="s">
        <v>492</v>
      </c>
      <c r="O285" s="67">
        <v>220</v>
      </c>
      <c r="P285" s="67" t="s">
        <v>492</v>
      </c>
      <c r="Q285" s="67">
        <v>2800</v>
      </c>
      <c r="R285" s="67" t="s">
        <v>492</v>
      </c>
      <c r="S285" s="67">
        <v>10000</v>
      </c>
      <c r="T285" s="67" t="s">
        <v>80</v>
      </c>
      <c r="U285" s="42">
        <v>3.7</v>
      </c>
      <c r="V285" s="42">
        <v>1.6</v>
      </c>
      <c r="W285" s="42" t="s">
        <v>81</v>
      </c>
      <c r="X285" s="42">
        <v>10</v>
      </c>
      <c r="Y285" s="42">
        <v>4.4</v>
      </c>
      <c r="Z285" s="42" t="s">
        <v>81</v>
      </c>
      <c r="AA285" s="42">
        <v>370</v>
      </c>
      <c r="AB285" s="42">
        <v>160</v>
      </c>
      <c r="AC285" s="42" t="s">
        <v>81</v>
      </c>
      <c r="AD285" s="42">
        <v>1000</v>
      </c>
      <c r="AE285" s="42">
        <v>440</v>
      </c>
      <c r="AF285" s="42" t="s">
        <v>81</v>
      </c>
      <c r="AG285" s="42">
        <v>370</v>
      </c>
      <c r="AH285" s="42">
        <v>160</v>
      </c>
      <c r="AI285" s="42" t="s">
        <v>81</v>
      </c>
      <c r="AJ285" s="42">
        <v>1000</v>
      </c>
      <c r="AK285" s="42">
        <v>440</v>
      </c>
      <c r="AL285" s="42" t="s">
        <v>81</v>
      </c>
      <c r="AM285" s="42" t="s">
        <v>82</v>
      </c>
      <c r="AN285" s="67" t="s">
        <v>82</v>
      </c>
      <c r="AO285" s="67">
        <v>0.001</v>
      </c>
      <c r="AP285" s="67" t="s">
        <v>1059</v>
      </c>
      <c r="AQ285" s="67" t="s">
        <v>1059</v>
      </c>
      <c r="AR285" s="67" t="s">
        <v>1059</v>
      </c>
      <c r="AS285" s="67">
        <v>130</v>
      </c>
      <c r="AT285" s="67" t="s">
        <v>1061</v>
      </c>
      <c r="AU285" s="67">
        <v>10000</v>
      </c>
      <c r="AV285" s="67">
        <v>13100</v>
      </c>
      <c r="AW285" s="67">
        <v>15000</v>
      </c>
      <c r="AX285" s="67" t="s">
        <v>1061</v>
      </c>
      <c r="AY285" s="67">
        <v>31.36</v>
      </c>
      <c r="AZ285" s="67">
        <v>2.25</v>
      </c>
      <c r="BA285" s="39" t="s">
        <v>1029</v>
      </c>
      <c r="BB285" s="105" t="s">
        <v>1060</v>
      </c>
    </row>
    <row r="286" spans="1:54" ht="12.75">
      <c r="A286" s="42" t="s">
        <v>254</v>
      </c>
      <c r="B286" s="40" t="s">
        <v>722</v>
      </c>
      <c r="C286" s="41">
        <v>110</v>
      </c>
      <c r="D286" s="76" t="s">
        <v>389</v>
      </c>
      <c r="E286" s="41">
        <v>310</v>
      </c>
      <c r="F286" s="76" t="s">
        <v>492</v>
      </c>
      <c r="G286" s="41">
        <v>11000</v>
      </c>
      <c r="H286" s="76" t="s">
        <v>389</v>
      </c>
      <c r="I286" s="41">
        <v>31000</v>
      </c>
      <c r="J286" s="76" t="s">
        <v>492</v>
      </c>
      <c r="K286" s="41">
        <v>110</v>
      </c>
      <c r="L286" s="76" t="s">
        <v>389</v>
      </c>
      <c r="M286" s="41">
        <v>310</v>
      </c>
      <c r="N286" s="80" t="s">
        <v>492</v>
      </c>
      <c r="O286" s="67">
        <v>660</v>
      </c>
      <c r="P286" s="67" t="s">
        <v>492</v>
      </c>
      <c r="Q286" s="67">
        <v>4000</v>
      </c>
      <c r="R286" s="67" t="s">
        <v>389</v>
      </c>
      <c r="S286" s="67">
        <v>4500</v>
      </c>
      <c r="T286" s="67" t="s">
        <v>389</v>
      </c>
      <c r="U286" s="42">
        <v>11</v>
      </c>
      <c r="V286" s="42">
        <v>1.4</v>
      </c>
      <c r="W286" s="42" t="s">
        <v>81</v>
      </c>
      <c r="X286" s="42">
        <v>31</v>
      </c>
      <c r="Y286" s="42">
        <v>3.9</v>
      </c>
      <c r="Z286" s="42" t="s">
        <v>81</v>
      </c>
      <c r="AA286" s="42">
        <v>1100</v>
      </c>
      <c r="AB286" s="42">
        <v>140</v>
      </c>
      <c r="AC286" s="42" t="s">
        <v>81</v>
      </c>
      <c r="AD286" s="42">
        <v>3100</v>
      </c>
      <c r="AE286" s="42">
        <v>390</v>
      </c>
      <c r="AF286" s="42" t="s">
        <v>81</v>
      </c>
      <c r="AG286" s="42">
        <v>11</v>
      </c>
      <c r="AH286" s="42">
        <v>1.4</v>
      </c>
      <c r="AI286" s="42" t="s">
        <v>81</v>
      </c>
      <c r="AJ286" s="42">
        <v>31</v>
      </c>
      <c r="AK286" s="42">
        <v>3.9</v>
      </c>
      <c r="AL286" s="42" t="s">
        <v>81</v>
      </c>
      <c r="AM286" s="42" t="s">
        <v>82</v>
      </c>
      <c r="AN286" s="67" t="s">
        <v>82</v>
      </c>
      <c r="AO286" s="67">
        <v>0.003</v>
      </c>
      <c r="AP286" s="67" t="s">
        <v>1059</v>
      </c>
      <c r="AQ286" s="67" t="s">
        <v>1078</v>
      </c>
      <c r="AR286" s="67" t="s">
        <v>1059</v>
      </c>
      <c r="AS286" s="67">
        <v>6.3</v>
      </c>
      <c r="AT286" s="67" t="s">
        <v>1061</v>
      </c>
      <c r="AU286" s="67">
        <v>91000</v>
      </c>
      <c r="AV286" s="67">
        <v>13000</v>
      </c>
      <c r="AW286" s="67">
        <v>14900</v>
      </c>
      <c r="AX286" s="67" t="s">
        <v>1061</v>
      </c>
      <c r="AY286" s="67">
        <v>161.7</v>
      </c>
      <c r="AZ286" s="67" t="s">
        <v>1059</v>
      </c>
      <c r="BA286" s="39" t="s">
        <v>1029</v>
      </c>
      <c r="BB286" s="105" t="s">
        <v>1060</v>
      </c>
    </row>
    <row r="287" spans="1:54" ht="12.75">
      <c r="A287" s="42" t="s">
        <v>255</v>
      </c>
      <c r="B287" s="40" t="s">
        <v>723</v>
      </c>
      <c r="C287" s="41">
        <v>700</v>
      </c>
      <c r="D287" s="76" t="s">
        <v>95</v>
      </c>
      <c r="E287" s="41">
        <v>700</v>
      </c>
      <c r="F287" s="76" t="s">
        <v>95</v>
      </c>
      <c r="G287" s="41">
        <v>70000</v>
      </c>
      <c r="H287" s="76" t="s">
        <v>95</v>
      </c>
      <c r="I287" s="41">
        <v>70000</v>
      </c>
      <c r="J287" s="76" t="s">
        <v>95</v>
      </c>
      <c r="K287" s="41">
        <v>700</v>
      </c>
      <c r="L287" s="76" t="s">
        <v>95</v>
      </c>
      <c r="M287" s="41">
        <v>700</v>
      </c>
      <c r="N287" s="80" t="s">
        <v>95</v>
      </c>
      <c r="O287" s="67">
        <v>22000</v>
      </c>
      <c r="P287" s="67" t="s">
        <v>492</v>
      </c>
      <c r="Q287" s="67">
        <v>190000</v>
      </c>
      <c r="R287" s="67" t="s">
        <v>80</v>
      </c>
      <c r="S287" s="67">
        <v>190000</v>
      </c>
      <c r="T287" s="67" t="s">
        <v>80</v>
      </c>
      <c r="U287" s="42">
        <v>70</v>
      </c>
      <c r="V287" s="42">
        <v>620</v>
      </c>
      <c r="W287" s="42" t="s">
        <v>81</v>
      </c>
      <c r="X287" s="42">
        <v>70</v>
      </c>
      <c r="Y287" s="42">
        <v>620</v>
      </c>
      <c r="Z287" s="42" t="s">
        <v>81</v>
      </c>
      <c r="AA287" s="42">
        <v>7000</v>
      </c>
      <c r="AB287" s="42">
        <v>62000</v>
      </c>
      <c r="AC287" s="42" t="s">
        <v>81</v>
      </c>
      <c r="AD287" s="42">
        <v>7000</v>
      </c>
      <c r="AE287" s="42">
        <v>62000</v>
      </c>
      <c r="AF287" s="42" t="s">
        <v>81</v>
      </c>
      <c r="AG287" s="42">
        <v>70</v>
      </c>
      <c r="AH287" s="42">
        <v>620</v>
      </c>
      <c r="AI287" s="42" t="s">
        <v>81</v>
      </c>
      <c r="AJ287" s="42">
        <v>70</v>
      </c>
      <c r="AK287" s="42">
        <v>620</v>
      </c>
      <c r="AL287" s="42" t="s">
        <v>81</v>
      </c>
      <c r="AM287" s="42">
        <v>15</v>
      </c>
      <c r="AN287" s="67" t="s">
        <v>82</v>
      </c>
      <c r="AO287" s="67">
        <v>0.1</v>
      </c>
      <c r="AP287" s="67" t="s">
        <v>1059</v>
      </c>
      <c r="AQ287" s="67" t="s">
        <v>1059</v>
      </c>
      <c r="AR287" s="67" t="s">
        <v>1059</v>
      </c>
      <c r="AS287" s="67">
        <v>3500</v>
      </c>
      <c r="AT287" s="67" t="s">
        <v>1060</v>
      </c>
      <c r="AU287" s="67">
        <v>12000</v>
      </c>
      <c r="AV287" s="67" t="s">
        <v>1059</v>
      </c>
      <c r="AW287" s="67" t="s">
        <v>1059</v>
      </c>
      <c r="AX287" s="67" t="s">
        <v>1060</v>
      </c>
      <c r="AY287" s="67">
        <v>417</v>
      </c>
      <c r="AZ287" s="67" t="s">
        <v>1059</v>
      </c>
      <c r="BA287" s="39" t="s">
        <v>1029</v>
      </c>
      <c r="BB287" s="105" t="s">
        <v>1060</v>
      </c>
    </row>
    <row r="288" spans="1:54" ht="12.75">
      <c r="A288" s="42" t="s">
        <v>256</v>
      </c>
      <c r="B288" s="40" t="s">
        <v>724</v>
      </c>
      <c r="C288" s="39">
        <v>0.4</v>
      </c>
      <c r="D288" s="75" t="s">
        <v>95</v>
      </c>
      <c r="E288" s="39">
        <v>0.4</v>
      </c>
      <c r="F288" s="75" t="s">
        <v>95</v>
      </c>
      <c r="G288" s="41">
        <v>40</v>
      </c>
      <c r="H288" s="76" t="s">
        <v>95</v>
      </c>
      <c r="I288" s="41">
        <v>40</v>
      </c>
      <c r="J288" s="76" t="s">
        <v>95</v>
      </c>
      <c r="K288" s="41">
        <v>180</v>
      </c>
      <c r="L288" s="76" t="s">
        <v>79</v>
      </c>
      <c r="M288" s="41">
        <v>180</v>
      </c>
      <c r="N288" s="80" t="s">
        <v>79</v>
      </c>
      <c r="O288" s="67">
        <v>4</v>
      </c>
      <c r="P288" s="67" t="s">
        <v>492</v>
      </c>
      <c r="Q288" s="67">
        <v>18</v>
      </c>
      <c r="R288" s="67" t="s">
        <v>492</v>
      </c>
      <c r="S288" s="67">
        <v>190000</v>
      </c>
      <c r="T288" s="67" t="s">
        <v>80</v>
      </c>
      <c r="U288" s="42">
        <v>0.04</v>
      </c>
      <c r="V288" s="42">
        <v>0.68</v>
      </c>
      <c r="W288" s="42" t="s">
        <v>81</v>
      </c>
      <c r="X288" s="42">
        <v>0.04</v>
      </c>
      <c r="Y288" s="42">
        <v>0.68</v>
      </c>
      <c r="Z288" s="42" t="s">
        <v>81</v>
      </c>
      <c r="AA288" s="42">
        <v>4</v>
      </c>
      <c r="AB288" s="42">
        <v>68</v>
      </c>
      <c r="AC288" s="42" t="s">
        <v>81</v>
      </c>
      <c r="AD288" s="42">
        <v>4</v>
      </c>
      <c r="AE288" s="42">
        <v>68</v>
      </c>
      <c r="AF288" s="42" t="s">
        <v>81</v>
      </c>
      <c r="AG288" s="42">
        <v>18</v>
      </c>
      <c r="AH288" s="42">
        <v>310</v>
      </c>
      <c r="AI288" s="42" t="s">
        <v>81</v>
      </c>
      <c r="AJ288" s="42">
        <v>18</v>
      </c>
      <c r="AK288" s="42">
        <v>310</v>
      </c>
      <c r="AL288" s="42" t="s">
        <v>81</v>
      </c>
      <c r="AM288" s="42">
        <v>15</v>
      </c>
      <c r="AN288" s="67" t="s">
        <v>82</v>
      </c>
      <c r="AO288" s="67">
        <v>0.0005</v>
      </c>
      <c r="AP288" s="67">
        <v>4.5</v>
      </c>
      <c r="AQ288" s="67" t="s">
        <v>1059</v>
      </c>
      <c r="AR288" s="67">
        <v>0.0013</v>
      </c>
      <c r="AS288" s="67">
        <v>6800</v>
      </c>
      <c r="AT288" s="67" t="s">
        <v>1060</v>
      </c>
      <c r="AU288" s="67">
        <v>0.18</v>
      </c>
      <c r="AV288" s="67" t="s">
        <v>1059</v>
      </c>
      <c r="AW288" s="67" t="s">
        <v>1059</v>
      </c>
      <c r="AX288" s="67" t="s">
        <v>1060</v>
      </c>
      <c r="AY288" s="67">
        <v>310</v>
      </c>
      <c r="AZ288" s="67">
        <v>46.84</v>
      </c>
      <c r="BA288" s="39" t="s">
        <v>1029</v>
      </c>
      <c r="BB288" s="105" t="s">
        <v>1061</v>
      </c>
    </row>
    <row r="289" spans="1:54" ht="12.75">
      <c r="A289" s="42" t="s">
        <v>257</v>
      </c>
      <c r="B289" s="40" t="s">
        <v>725</v>
      </c>
      <c r="C289" s="39">
        <v>0.2</v>
      </c>
      <c r="D289" s="75" t="s">
        <v>95</v>
      </c>
      <c r="E289" s="39">
        <v>0.2</v>
      </c>
      <c r="F289" s="75" t="s">
        <v>95</v>
      </c>
      <c r="G289" s="41">
        <v>20</v>
      </c>
      <c r="H289" s="76" t="s">
        <v>95</v>
      </c>
      <c r="I289" s="41">
        <v>20</v>
      </c>
      <c r="J289" s="76" t="s">
        <v>95</v>
      </c>
      <c r="K289" s="41">
        <v>200</v>
      </c>
      <c r="L289" s="76" t="s">
        <v>95</v>
      </c>
      <c r="M289" s="41">
        <v>200</v>
      </c>
      <c r="N289" s="80" t="s">
        <v>95</v>
      </c>
      <c r="O289" s="67">
        <v>2</v>
      </c>
      <c r="P289" s="67" t="s">
        <v>492</v>
      </c>
      <c r="Q289" s="67">
        <v>8.7</v>
      </c>
      <c r="R289" s="67" t="s">
        <v>492</v>
      </c>
      <c r="S289" s="67">
        <v>190000</v>
      </c>
      <c r="T289" s="67" t="s">
        <v>80</v>
      </c>
      <c r="U289" s="42">
        <v>0.02</v>
      </c>
      <c r="V289" s="42">
        <v>1.1</v>
      </c>
      <c r="W289" s="42" t="s">
        <v>81</v>
      </c>
      <c r="X289" s="42">
        <v>0.02</v>
      </c>
      <c r="Y289" s="42">
        <v>1.1</v>
      </c>
      <c r="Z289" s="42" t="s">
        <v>81</v>
      </c>
      <c r="AA289" s="42">
        <v>2</v>
      </c>
      <c r="AB289" s="42">
        <v>110</v>
      </c>
      <c r="AC289" s="42" t="s">
        <v>81</v>
      </c>
      <c r="AD289" s="42">
        <v>2</v>
      </c>
      <c r="AE289" s="42">
        <v>110</v>
      </c>
      <c r="AF289" s="42" t="s">
        <v>81</v>
      </c>
      <c r="AG289" s="42">
        <v>20</v>
      </c>
      <c r="AH289" s="42">
        <v>1100</v>
      </c>
      <c r="AI289" s="42" t="s">
        <v>81</v>
      </c>
      <c r="AJ289" s="42">
        <v>20</v>
      </c>
      <c r="AK289" s="42">
        <v>1100</v>
      </c>
      <c r="AL289" s="42" t="s">
        <v>81</v>
      </c>
      <c r="AM289" s="42">
        <v>10</v>
      </c>
      <c r="AN289" s="67" t="s">
        <v>82</v>
      </c>
      <c r="AO289" s="67">
        <v>1.3E-05</v>
      </c>
      <c r="AP289" s="67">
        <v>9.1</v>
      </c>
      <c r="AQ289" s="67" t="s">
        <v>1059</v>
      </c>
      <c r="AR289" s="67">
        <v>0.0026</v>
      </c>
      <c r="AS289" s="67">
        <v>21000</v>
      </c>
      <c r="AT289" s="67" t="s">
        <v>1060</v>
      </c>
      <c r="AU289" s="67">
        <v>0.311</v>
      </c>
      <c r="AV289" s="67" t="s">
        <v>1059</v>
      </c>
      <c r="AW289" s="67" t="s">
        <v>1059</v>
      </c>
      <c r="AX289" s="67" t="s">
        <v>1060</v>
      </c>
      <c r="AY289" s="67">
        <v>341</v>
      </c>
      <c r="AZ289" s="67">
        <v>0.23</v>
      </c>
      <c r="BA289" s="39" t="s">
        <v>1029</v>
      </c>
      <c r="BB289" s="105" t="s">
        <v>1060</v>
      </c>
    </row>
    <row r="290" spans="1:54" ht="12.75">
      <c r="A290" s="42" t="s">
        <v>258</v>
      </c>
      <c r="B290" s="40" t="s">
        <v>726</v>
      </c>
      <c r="C290" s="41">
        <v>1</v>
      </c>
      <c r="D290" s="76" t="s">
        <v>95</v>
      </c>
      <c r="E290" s="41">
        <v>1</v>
      </c>
      <c r="F290" s="76" t="s">
        <v>95</v>
      </c>
      <c r="G290" s="41">
        <v>6</v>
      </c>
      <c r="H290" s="76" t="s">
        <v>79</v>
      </c>
      <c r="I290" s="41">
        <v>6</v>
      </c>
      <c r="J290" s="76" t="s">
        <v>79</v>
      </c>
      <c r="K290" s="41">
        <v>6</v>
      </c>
      <c r="L290" s="76" t="s">
        <v>79</v>
      </c>
      <c r="M290" s="41">
        <v>6</v>
      </c>
      <c r="N290" s="80" t="s">
        <v>79</v>
      </c>
      <c r="O290" s="67">
        <v>11</v>
      </c>
      <c r="P290" s="67" t="s">
        <v>492</v>
      </c>
      <c r="Q290" s="67">
        <v>50</v>
      </c>
      <c r="R290" s="67" t="s">
        <v>492</v>
      </c>
      <c r="S290" s="67">
        <v>190000</v>
      </c>
      <c r="T290" s="67" t="s">
        <v>80</v>
      </c>
      <c r="U290" s="42">
        <v>0.1</v>
      </c>
      <c r="V290" s="42">
        <v>0.96</v>
      </c>
      <c r="W290" s="42" t="s">
        <v>81</v>
      </c>
      <c r="X290" s="42">
        <v>0.1</v>
      </c>
      <c r="Y290" s="42">
        <v>0.96</v>
      </c>
      <c r="Z290" s="42" t="s">
        <v>81</v>
      </c>
      <c r="AA290" s="42">
        <v>0.6</v>
      </c>
      <c r="AB290" s="42">
        <v>5.8</v>
      </c>
      <c r="AC290" s="42" t="s">
        <v>81</v>
      </c>
      <c r="AD290" s="42">
        <v>0.6</v>
      </c>
      <c r="AE290" s="42">
        <v>5.8</v>
      </c>
      <c r="AF290" s="42" t="s">
        <v>81</v>
      </c>
      <c r="AG290" s="42">
        <v>0.6</v>
      </c>
      <c r="AH290" s="42">
        <v>5.8</v>
      </c>
      <c r="AI290" s="42" t="s">
        <v>81</v>
      </c>
      <c r="AJ290" s="42">
        <v>0.6</v>
      </c>
      <c r="AK290" s="42">
        <v>5.8</v>
      </c>
      <c r="AL290" s="42" t="s">
        <v>81</v>
      </c>
      <c r="AM290" s="42">
        <v>15</v>
      </c>
      <c r="AN290" s="67" t="s">
        <v>82</v>
      </c>
      <c r="AO290" s="67">
        <v>0.0008</v>
      </c>
      <c r="AP290" s="67">
        <v>1.6</v>
      </c>
      <c r="AQ290" s="67" t="s">
        <v>1059</v>
      </c>
      <c r="AR290" s="67">
        <v>0.00046</v>
      </c>
      <c r="AS290" s="67">
        <v>3800</v>
      </c>
      <c r="AT290" s="67" t="s">
        <v>1060</v>
      </c>
      <c r="AU290" s="67">
        <v>0.006</v>
      </c>
      <c r="AV290" s="67" t="s">
        <v>1059</v>
      </c>
      <c r="AW290" s="67" t="s">
        <v>1059</v>
      </c>
      <c r="AX290" s="67" t="s">
        <v>1060</v>
      </c>
      <c r="AY290" s="67">
        <v>319.3</v>
      </c>
      <c r="AZ290" s="67">
        <v>0.06</v>
      </c>
      <c r="BA290" s="39" t="s">
        <v>1029</v>
      </c>
      <c r="BB290" s="105" t="s">
        <v>1060</v>
      </c>
    </row>
    <row r="291" spans="1:54" ht="12.75">
      <c r="A291" s="42" t="s">
        <v>259</v>
      </c>
      <c r="B291" s="40" t="s">
        <v>727</v>
      </c>
      <c r="C291" s="46">
        <v>8.5</v>
      </c>
      <c r="D291" s="76" t="s">
        <v>492</v>
      </c>
      <c r="E291" s="41">
        <v>33</v>
      </c>
      <c r="F291" s="76" t="s">
        <v>492</v>
      </c>
      <c r="G291" s="41">
        <v>850</v>
      </c>
      <c r="H291" s="76" t="s">
        <v>492</v>
      </c>
      <c r="I291" s="41">
        <v>2900</v>
      </c>
      <c r="J291" s="76" t="s">
        <v>79</v>
      </c>
      <c r="K291" s="41">
        <v>2900</v>
      </c>
      <c r="L291" s="76" t="s">
        <v>79</v>
      </c>
      <c r="M291" s="41">
        <v>2900</v>
      </c>
      <c r="N291" s="80" t="s">
        <v>79</v>
      </c>
      <c r="O291" s="67">
        <v>220</v>
      </c>
      <c r="P291" s="67" t="s">
        <v>492</v>
      </c>
      <c r="Q291" s="67">
        <v>1000</v>
      </c>
      <c r="R291" s="67" t="s">
        <v>492</v>
      </c>
      <c r="S291" s="67">
        <v>10000</v>
      </c>
      <c r="T291" s="67" t="s">
        <v>80</v>
      </c>
      <c r="U291" s="42">
        <v>0.85</v>
      </c>
      <c r="V291" s="42">
        <v>10</v>
      </c>
      <c r="W291" s="42" t="s">
        <v>81</v>
      </c>
      <c r="X291" s="42">
        <v>3.3</v>
      </c>
      <c r="Y291" s="42">
        <v>39</v>
      </c>
      <c r="Z291" s="42" t="s">
        <v>81</v>
      </c>
      <c r="AA291" s="42">
        <v>85</v>
      </c>
      <c r="AB291" s="42">
        <v>1000</v>
      </c>
      <c r="AC291" s="42" t="s">
        <v>81</v>
      </c>
      <c r="AD291" s="42">
        <v>290</v>
      </c>
      <c r="AE291" s="42">
        <v>3400</v>
      </c>
      <c r="AF291" s="42" t="s">
        <v>81</v>
      </c>
      <c r="AG291" s="42">
        <v>290</v>
      </c>
      <c r="AH291" s="42">
        <v>3400</v>
      </c>
      <c r="AI291" s="42" t="s">
        <v>81</v>
      </c>
      <c r="AJ291" s="42">
        <v>290</v>
      </c>
      <c r="AK291" s="42">
        <v>3400</v>
      </c>
      <c r="AL291" s="42" t="s">
        <v>81</v>
      </c>
      <c r="AM291" s="42">
        <v>15</v>
      </c>
      <c r="AN291" s="67" t="s">
        <v>82</v>
      </c>
      <c r="AO291" s="67">
        <v>0.001</v>
      </c>
      <c r="AP291" s="67">
        <v>0.078</v>
      </c>
      <c r="AQ291" s="67" t="s">
        <v>1059</v>
      </c>
      <c r="AR291" s="67">
        <v>2.2E-05</v>
      </c>
      <c r="AS291" s="67">
        <v>4700</v>
      </c>
      <c r="AT291" s="67" t="s">
        <v>1060</v>
      </c>
      <c r="AU291" s="67">
        <v>2.89</v>
      </c>
      <c r="AV291" s="67" t="s">
        <v>1059</v>
      </c>
      <c r="AW291" s="67" t="s">
        <v>1059</v>
      </c>
      <c r="AX291" s="67" t="s">
        <v>1061</v>
      </c>
      <c r="AY291" s="67">
        <v>215</v>
      </c>
      <c r="AZ291" s="67">
        <v>0.69</v>
      </c>
      <c r="BA291" s="39" t="s">
        <v>1029</v>
      </c>
      <c r="BB291" s="105" t="s">
        <v>1060</v>
      </c>
    </row>
    <row r="292" spans="1:54" ht="12.75">
      <c r="A292" s="42" t="s">
        <v>260</v>
      </c>
      <c r="B292" s="40" t="s">
        <v>728</v>
      </c>
      <c r="C292" s="41">
        <v>50</v>
      </c>
      <c r="D292" s="76" t="s">
        <v>95</v>
      </c>
      <c r="E292" s="41">
        <v>50</v>
      </c>
      <c r="F292" s="76" t="s">
        <v>95</v>
      </c>
      <c r="G292" s="41">
        <v>1800</v>
      </c>
      <c r="H292" s="76" t="s">
        <v>79</v>
      </c>
      <c r="I292" s="41">
        <v>1800</v>
      </c>
      <c r="J292" s="76" t="s">
        <v>79</v>
      </c>
      <c r="K292" s="41">
        <v>1800</v>
      </c>
      <c r="L292" s="76" t="s">
        <v>79</v>
      </c>
      <c r="M292" s="41">
        <v>1800</v>
      </c>
      <c r="N292" s="80" t="s">
        <v>79</v>
      </c>
      <c r="O292" s="67">
        <v>1300</v>
      </c>
      <c r="P292" s="67" t="s">
        <v>492</v>
      </c>
      <c r="Q292" s="67">
        <v>10000</v>
      </c>
      <c r="R292" s="67" t="s">
        <v>80</v>
      </c>
      <c r="S292" s="67">
        <v>10000</v>
      </c>
      <c r="T292" s="67" t="s">
        <v>80</v>
      </c>
      <c r="U292" s="42">
        <v>5</v>
      </c>
      <c r="V292" s="42">
        <v>91</v>
      </c>
      <c r="W292" s="42" t="s">
        <v>81</v>
      </c>
      <c r="X292" s="42">
        <v>5</v>
      </c>
      <c r="Y292" s="42">
        <v>91</v>
      </c>
      <c r="Z292" s="42" t="s">
        <v>81</v>
      </c>
      <c r="AA292" s="42">
        <v>180</v>
      </c>
      <c r="AB292" s="42">
        <v>3300</v>
      </c>
      <c r="AC292" s="42" t="s">
        <v>81</v>
      </c>
      <c r="AD292" s="42">
        <v>180</v>
      </c>
      <c r="AE292" s="42">
        <v>3300</v>
      </c>
      <c r="AF292" s="42" t="s">
        <v>81</v>
      </c>
      <c r="AG292" s="42">
        <v>180</v>
      </c>
      <c r="AH292" s="42">
        <v>3300</v>
      </c>
      <c r="AI292" s="42" t="s">
        <v>81</v>
      </c>
      <c r="AJ292" s="42">
        <v>180</v>
      </c>
      <c r="AK292" s="42">
        <v>3300</v>
      </c>
      <c r="AL292" s="42" t="s">
        <v>81</v>
      </c>
      <c r="AM292" s="42">
        <v>15</v>
      </c>
      <c r="AN292" s="67" t="s">
        <v>82</v>
      </c>
      <c r="AO292" s="67">
        <v>0.006</v>
      </c>
      <c r="AP292" s="67" t="s">
        <v>1059</v>
      </c>
      <c r="AQ292" s="67" t="s">
        <v>1087</v>
      </c>
      <c r="AR292" s="67" t="s">
        <v>1059</v>
      </c>
      <c r="AS292" s="67">
        <v>7200</v>
      </c>
      <c r="AT292" s="67" t="s">
        <v>1060</v>
      </c>
      <c r="AU292" s="67">
        <v>1.8</v>
      </c>
      <c r="AV292" s="67" t="s">
        <v>1059</v>
      </c>
      <c r="AW292" s="67" t="s">
        <v>1059</v>
      </c>
      <c r="AX292" s="67" t="s">
        <v>1061</v>
      </c>
      <c r="AY292" s="67">
        <v>239</v>
      </c>
      <c r="AZ292" s="67">
        <v>4.5</v>
      </c>
      <c r="BA292" s="39" t="s">
        <v>1029</v>
      </c>
      <c r="BB292" s="105" t="s">
        <v>1060</v>
      </c>
    </row>
    <row r="293" spans="1:54" ht="12.75">
      <c r="A293" s="42" t="s">
        <v>261</v>
      </c>
      <c r="B293" s="40" t="s">
        <v>729</v>
      </c>
      <c r="C293" s="41">
        <v>1</v>
      </c>
      <c r="D293" s="76" t="s">
        <v>102</v>
      </c>
      <c r="E293" s="41">
        <v>1</v>
      </c>
      <c r="F293" s="76" t="s">
        <v>102</v>
      </c>
      <c r="G293" s="41">
        <v>100</v>
      </c>
      <c r="H293" s="76" t="s">
        <v>102</v>
      </c>
      <c r="I293" s="41">
        <v>100</v>
      </c>
      <c r="J293" s="76" t="s">
        <v>102</v>
      </c>
      <c r="K293" s="41">
        <v>100</v>
      </c>
      <c r="L293" s="76" t="s">
        <v>102</v>
      </c>
      <c r="M293" s="41">
        <v>100</v>
      </c>
      <c r="N293" s="80" t="s">
        <v>102</v>
      </c>
      <c r="O293" s="67">
        <v>110</v>
      </c>
      <c r="P293" s="67" t="s">
        <v>389</v>
      </c>
      <c r="Q293" s="67">
        <v>550</v>
      </c>
      <c r="R293" s="67" t="s">
        <v>389</v>
      </c>
      <c r="S293" s="67">
        <v>640</v>
      </c>
      <c r="T293" s="67" t="s">
        <v>389</v>
      </c>
      <c r="U293" s="42">
        <v>0.1</v>
      </c>
      <c r="V293" s="42">
        <v>0.56</v>
      </c>
      <c r="W293" s="42" t="s">
        <v>81</v>
      </c>
      <c r="X293" s="42">
        <v>0.1</v>
      </c>
      <c r="Y293" s="42">
        <v>0.56</v>
      </c>
      <c r="Z293" s="42" t="s">
        <v>81</v>
      </c>
      <c r="AA293" s="42">
        <v>10</v>
      </c>
      <c r="AB293" s="42">
        <v>56</v>
      </c>
      <c r="AC293" s="42" t="s">
        <v>81</v>
      </c>
      <c r="AD293" s="42">
        <v>10</v>
      </c>
      <c r="AE293" s="42">
        <v>56</v>
      </c>
      <c r="AF293" s="42" t="s">
        <v>81</v>
      </c>
      <c r="AG293" s="42">
        <v>10</v>
      </c>
      <c r="AH293" s="42">
        <v>56</v>
      </c>
      <c r="AI293" s="42" t="s">
        <v>81</v>
      </c>
      <c r="AJ293" s="42">
        <v>10</v>
      </c>
      <c r="AK293" s="42">
        <v>56</v>
      </c>
      <c r="AL293" s="42" t="s">
        <v>81</v>
      </c>
      <c r="AM293" s="42">
        <v>15</v>
      </c>
      <c r="AN293" s="67" t="s">
        <v>82</v>
      </c>
      <c r="AO293" s="67">
        <v>0.001</v>
      </c>
      <c r="AP293" s="67">
        <v>0.014</v>
      </c>
      <c r="AQ293" s="67" t="s">
        <v>1059</v>
      </c>
      <c r="AR293" s="67">
        <v>4E-06</v>
      </c>
      <c r="AS293" s="67">
        <v>2200</v>
      </c>
      <c r="AT293" s="67" t="s">
        <v>1061</v>
      </c>
      <c r="AU293" s="67">
        <v>50</v>
      </c>
      <c r="AV293" s="67">
        <v>13000</v>
      </c>
      <c r="AW293" s="67">
        <v>15000</v>
      </c>
      <c r="AX293" s="67" t="s">
        <v>1060</v>
      </c>
      <c r="AY293" s="67">
        <v>186.8</v>
      </c>
      <c r="AZ293" s="67">
        <v>0.69</v>
      </c>
      <c r="BA293" s="39" t="s">
        <v>1029</v>
      </c>
      <c r="BB293" s="105" t="s">
        <v>1061</v>
      </c>
    </row>
    <row r="294" spans="1:54" ht="12.75">
      <c r="A294" s="42" t="s">
        <v>262</v>
      </c>
      <c r="B294" s="40" t="s">
        <v>730</v>
      </c>
      <c r="C294" s="41">
        <v>1500</v>
      </c>
      <c r="D294" s="76" t="s">
        <v>389</v>
      </c>
      <c r="E294" s="41">
        <v>6100</v>
      </c>
      <c r="F294" s="76" t="s">
        <v>492</v>
      </c>
      <c r="G294" s="41">
        <v>9500</v>
      </c>
      <c r="H294" s="76" t="s">
        <v>79</v>
      </c>
      <c r="I294" s="41">
        <v>9500</v>
      </c>
      <c r="J294" s="76" t="s">
        <v>79</v>
      </c>
      <c r="K294" s="41">
        <v>1500</v>
      </c>
      <c r="L294" s="76" t="s">
        <v>389</v>
      </c>
      <c r="M294" s="41">
        <v>6100</v>
      </c>
      <c r="N294" s="80" t="s">
        <v>492</v>
      </c>
      <c r="O294" s="67">
        <v>10000</v>
      </c>
      <c r="P294" s="67" t="s">
        <v>80</v>
      </c>
      <c r="Q294" s="67">
        <v>10000</v>
      </c>
      <c r="R294" s="67" t="s">
        <v>80</v>
      </c>
      <c r="S294" s="67">
        <v>10000</v>
      </c>
      <c r="T294" s="67" t="s">
        <v>80</v>
      </c>
      <c r="U294" s="42">
        <v>150</v>
      </c>
      <c r="V294" s="42">
        <v>1400</v>
      </c>
      <c r="W294" s="42" t="s">
        <v>81</v>
      </c>
      <c r="X294" s="42">
        <v>610</v>
      </c>
      <c r="Y294" s="42">
        <v>5600</v>
      </c>
      <c r="Z294" s="42" t="s">
        <v>81</v>
      </c>
      <c r="AA294" s="42">
        <v>950</v>
      </c>
      <c r="AB294" s="42">
        <v>8700</v>
      </c>
      <c r="AC294" s="42" t="s">
        <v>81</v>
      </c>
      <c r="AD294" s="42">
        <v>950</v>
      </c>
      <c r="AE294" s="42">
        <v>8700</v>
      </c>
      <c r="AF294" s="42" t="s">
        <v>81</v>
      </c>
      <c r="AG294" s="42">
        <v>150</v>
      </c>
      <c r="AH294" s="42">
        <v>1400</v>
      </c>
      <c r="AI294" s="42" t="s">
        <v>81</v>
      </c>
      <c r="AJ294" s="42">
        <v>610</v>
      </c>
      <c r="AK294" s="42">
        <v>5600</v>
      </c>
      <c r="AL294" s="42" t="s">
        <v>81</v>
      </c>
      <c r="AM294" s="42">
        <v>15</v>
      </c>
      <c r="AN294" s="67" t="s">
        <v>82</v>
      </c>
      <c r="AO294" s="67">
        <v>0.06</v>
      </c>
      <c r="AP294" s="67" t="s">
        <v>1059</v>
      </c>
      <c r="AQ294" s="67" t="s">
        <v>1073</v>
      </c>
      <c r="AR294" s="67" t="s">
        <v>1059</v>
      </c>
      <c r="AS294" s="67">
        <v>3600</v>
      </c>
      <c r="AT294" s="67" t="s">
        <v>1061</v>
      </c>
      <c r="AU294" s="67">
        <v>9.5</v>
      </c>
      <c r="AV294" s="67">
        <v>13100</v>
      </c>
      <c r="AW294" s="67">
        <v>15000</v>
      </c>
      <c r="AX294" s="67" t="s">
        <v>1061</v>
      </c>
      <c r="AY294" s="67">
        <v>69</v>
      </c>
      <c r="AZ294" s="67" t="s">
        <v>1059</v>
      </c>
      <c r="BA294" s="39" t="s">
        <v>1029</v>
      </c>
      <c r="BB294" s="105" t="s">
        <v>1060</v>
      </c>
    </row>
    <row r="295" spans="1:54" ht="12.75">
      <c r="A295" s="39" t="s">
        <v>731</v>
      </c>
      <c r="B295" s="40" t="s">
        <v>732</v>
      </c>
      <c r="C295" s="41">
        <v>400</v>
      </c>
      <c r="D295" s="76" t="s">
        <v>102</v>
      </c>
      <c r="E295" s="41">
        <v>400</v>
      </c>
      <c r="F295" s="76" t="s">
        <v>102</v>
      </c>
      <c r="G295" s="41">
        <v>40000</v>
      </c>
      <c r="H295" s="76" t="s">
        <v>102</v>
      </c>
      <c r="I295" s="41">
        <v>40000</v>
      </c>
      <c r="J295" s="76" t="s">
        <v>102</v>
      </c>
      <c r="K295" s="41">
        <v>400</v>
      </c>
      <c r="L295" s="76" t="s">
        <v>102</v>
      </c>
      <c r="M295" s="41">
        <v>400</v>
      </c>
      <c r="N295" s="80" t="s">
        <v>102</v>
      </c>
      <c r="O295" s="67">
        <v>7300</v>
      </c>
      <c r="P295" s="67" t="s">
        <v>492</v>
      </c>
      <c r="Q295" s="67">
        <v>92000</v>
      </c>
      <c r="R295" s="67" t="s">
        <v>492</v>
      </c>
      <c r="S295" s="67">
        <v>190000</v>
      </c>
      <c r="T295" s="67" t="s">
        <v>80</v>
      </c>
      <c r="U295" s="42">
        <v>40</v>
      </c>
      <c r="V295" s="42">
        <v>8.5</v>
      </c>
      <c r="W295" s="42" t="s">
        <v>81</v>
      </c>
      <c r="X295" s="42">
        <v>40</v>
      </c>
      <c r="Y295" s="42">
        <v>8.5</v>
      </c>
      <c r="Z295" s="42" t="s">
        <v>81</v>
      </c>
      <c r="AA295" s="42">
        <v>4000</v>
      </c>
      <c r="AB295" s="42">
        <v>850</v>
      </c>
      <c r="AC295" s="42" t="s">
        <v>81</v>
      </c>
      <c r="AD295" s="42">
        <v>4000</v>
      </c>
      <c r="AE295" s="42">
        <v>850</v>
      </c>
      <c r="AF295" s="42" t="s">
        <v>81</v>
      </c>
      <c r="AG295" s="42">
        <v>40</v>
      </c>
      <c r="AH295" s="42">
        <v>8.5</v>
      </c>
      <c r="AI295" s="42" t="s">
        <v>81</v>
      </c>
      <c r="AJ295" s="42">
        <v>40</v>
      </c>
      <c r="AK295" s="42">
        <v>8.5</v>
      </c>
      <c r="AL295" s="42" t="s">
        <v>81</v>
      </c>
      <c r="AM295" s="42" t="s">
        <v>82</v>
      </c>
      <c r="AN295" s="67" t="s">
        <v>82</v>
      </c>
      <c r="AO295" s="67">
        <v>0.033</v>
      </c>
      <c r="AP295" s="67" t="s">
        <v>1059</v>
      </c>
      <c r="AQ295" s="67" t="s">
        <v>1059</v>
      </c>
      <c r="AR295" s="67" t="s">
        <v>1059</v>
      </c>
      <c r="AS295" s="67">
        <v>41</v>
      </c>
      <c r="AT295" s="67" t="s">
        <v>1060</v>
      </c>
      <c r="AU295" s="67">
        <v>330000</v>
      </c>
      <c r="AV295" s="67" t="s">
        <v>1059</v>
      </c>
      <c r="AW295" s="67" t="s">
        <v>1059</v>
      </c>
      <c r="AX295" s="67" t="s">
        <v>1060</v>
      </c>
      <c r="AY295" s="67">
        <v>408</v>
      </c>
      <c r="AZ295" s="67" t="s">
        <v>1059</v>
      </c>
      <c r="BA295" s="39" t="s">
        <v>1029</v>
      </c>
      <c r="BB295" s="105" t="s">
        <v>1060</v>
      </c>
    </row>
    <row r="296" spans="1:54" ht="12.75">
      <c r="A296" s="43" t="s">
        <v>733</v>
      </c>
      <c r="B296" s="44" t="s">
        <v>734</v>
      </c>
      <c r="C296" s="41">
        <v>500</v>
      </c>
      <c r="D296" s="76" t="s">
        <v>79</v>
      </c>
      <c r="E296" s="41">
        <v>500</v>
      </c>
      <c r="F296" s="76" t="s">
        <v>79</v>
      </c>
      <c r="G296" s="41">
        <v>500</v>
      </c>
      <c r="H296" s="76" t="s">
        <v>79</v>
      </c>
      <c r="I296" s="41">
        <v>500</v>
      </c>
      <c r="J296" s="76" t="s">
        <v>79</v>
      </c>
      <c r="K296" s="41">
        <v>500</v>
      </c>
      <c r="L296" s="76" t="s">
        <v>79</v>
      </c>
      <c r="M296" s="41">
        <v>500</v>
      </c>
      <c r="N296" s="80" t="s">
        <v>79</v>
      </c>
      <c r="O296" s="67">
        <v>5500</v>
      </c>
      <c r="P296" s="67" t="s">
        <v>492</v>
      </c>
      <c r="Q296" s="67">
        <v>70000</v>
      </c>
      <c r="R296" s="67" t="s">
        <v>492</v>
      </c>
      <c r="S296" s="67">
        <v>190000</v>
      </c>
      <c r="T296" s="67" t="s">
        <v>80</v>
      </c>
      <c r="U296" s="42">
        <v>50</v>
      </c>
      <c r="V296" s="42">
        <v>820</v>
      </c>
      <c r="W296" s="42" t="s">
        <v>81</v>
      </c>
      <c r="X296" s="42">
        <v>50</v>
      </c>
      <c r="Y296" s="42">
        <v>820</v>
      </c>
      <c r="Z296" s="42" t="s">
        <v>81</v>
      </c>
      <c r="AA296" s="42">
        <v>50</v>
      </c>
      <c r="AB296" s="42">
        <v>820</v>
      </c>
      <c r="AC296" s="42" t="s">
        <v>81</v>
      </c>
      <c r="AD296" s="42">
        <v>50</v>
      </c>
      <c r="AE296" s="42">
        <v>820</v>
      </c>
      <c r="AF296" s="42" t="s">
        <v>81</v>
      </c>
      <c r="AG296" s="42">
        <v>50</v>
      </c>
      <c r="AH296" s="42">
        <v>820</v>
      </c>
      <c r="AI296" s="42" t="s">
        <v>81</v>
      </c>
      <c r="AJ296" s="42">
        <v>50</v>
      </c>
      <c r="AK296" s="42">
        <v>820</v>
      </c>
      <c r="AL296" s="42" t="s">
        <v>81</v>
      </c>
      <c r="AM296" s="42">
        <v>15</v>
      </c>
      <c r="AN296" s="67" t="s">
        <v>82</v>
      </c>
      <c r="AO296" s="67">
        <v>0.025</v>
      </c>
      <c r="AP296" s="67" t="s">
        <v>1059</v>
      </c>
      <c r="AQ296" s="67" t="s">
        <v>1059</v>
      </c>
      <c r="AR296" s="67" t="s">
        <v>1059</v>
      </c>
      <c r="AS296" s="67">
        <v>6500</v>
      </c>
      <c r="AT296" s="67" t="s">
        <v>1060</v>
      </c>
      <c r="AU296" s="67">
        <v>0.5</v>
      </c>
      <c r="AV296" s="67" t="s">
        <v>1059</v>
      </c>
      <c r="AW296" s="67" t="s">
        <v>1059</v>
      </c>
      <c r="AX296" s="67" t="s">
        <v>1060</v>
      </c>
      <c r="AY296" s="67">
        <v>539</v>
      </c>
      <c r="AZ296" s="67" t="s">
        <v>1059</v>
      </c>
      <c r="BA296" s="39" t="s">
        <v>1029</v>
      </c>
      <c r="BB296" s="105" t="s">
        <v>1060</v>
      </c>
    </row>
    <row r="297" spans="1:54" ht="12.75">
      <c r="A297" s="50" t="s">
        <v>735</v>
      </c>
      <c r="B297" s="44" t="s">
        <v>736</v>
      </c>
      <c r="C297" s="41">
        <v>400</v>
      </c>
      <c r="D297" s="76" t="s">
        <v>102</v>
      </c>
      <c r="E297" s="41">
        <v>400</v>
      </c>
      <c r="F297" s="76" t="s">
        <v>102</v>
      </c>
      <c r="G297" s="41">
        <v>5000</v>
      </c>
      <c r="H297" s="76" t="s">
        <v>79</v>
      </c>
      <c r="I297" s="41">
        <v>5000</v>
      </c>
      <c r="J297" s="76" t="s">
        <v>79</v>
      </c>
      <c r="K297" s="41">
        <v>400</v>
      </c>
      <c r="L297" s="76" t="s">
        <v>102</v>
      </c>
      <c r="M297" s="41">
        <v>400</v>
      </c>
      <c r="N297" s="80" t="s">
        <v>102</v>
      </c>
      <c r="O297" s="67">
        <v>11000</v>
      </c>
      <c r="P297" s="67" t="s">
        <v>492</v>
      </c>
      <c r="Q297" s="67">
        <v>140000</v>
      </c>
      <c r="R297" s="67" t="s">
        <v>492</v>
      </c>
      <c r="S297" s="67">
        <v>190000</v>
      </c>
      <c r="T297" s="67" t="s">
        <v>80</v>
      </c>
      <c r="U297" s="42">
        <v>40</v>
      </c>
      <c r="V297" s="42">
        <v>4.8</v>
      </c>
      <c r="W297" s="42" t="s">
        <v>81</v>
      </c>
      <c r="X297" s="42">
        <v>40</v>
      </c>
      <c r="Y297" s="42">
        <v>4.8</v>
      </c>
      <c r="Z297" s="42" t="s">
        <v>81</v>
      </c>
      <c r="AA297" s="42">
        <v>500</v>
      </c>
      <c r="AB297" s="42">
        <v>60</v>
      </c>
      <c r="AC297" s="42" t="s">
        <v>81</v>
      </c>
      <c r="AD297" s="42">
        <v>500</v>
      </c>
      <c r="AE297" s="42">
        <v>60</v>
      </c>
      <c r="AF297" s="42" t="s">
        <v>81</v>
      </c>
      <c r="AG297" s="42">
        <v>40</v>
      </c>
      <c r="AH297" s="42">
        <v>4.8</v>
      </c>
      <c r="AI297" s="42" t="s">
        <v>81</v>
      </c>
      <c r="AJ297" s="42">
        <v>40</v>
      </c>
      <c r="AK297" s="42">
        <v>4.8</v>
      </c>
      <c r="AL297" s="42" t="s">
        <v>81</v>
      </c>
      <c r="AM297" s="42" t="s">
        <v>82</v>
      </c>
      <c r="AN297" s="67" t="s">
        <v>82</v>
      </c>
      <c r="AO297" s="67">
        <v>0.05</v>
      </c>
      <c r="AP297" s="67" t="s">
        <v>1059</v>
      </c>
      <c r="AQ297" s="67" t="s">
        <v>1059</v>
      </c>
      <c r="AR297" s="67" t="s">
        <v>1059</v>
      </c>
      <c r="AS297" s="67">
        <v>3.8</v>
      </c>
      <c r="AT297" s="67" t="s">
        <v>1060</v>
      </c>
      <c r="AU297" s="67">
        <v>5</v>
      </c>
      <c r="AV297" s="67" t="s">
        <v>1059</v>
      </c>
      <c r="AW297" s="67" t="s">
        <v>1059</v>
      </c>
      <c r="AX297" s="67" t="s">
        <v>1060</v>
      </c>
      <c r="AY297" s="67">
        <v>436</v>
      </c>
      <c r="AZ297" s="67" t="s">
        <v>1059</v>
      </c>
      <c r="BA297" s="39" t="s">
        <v>1029</v>
      </c>
      <c r="BB297" s="105" t="s">
        <v>1060</v>
      </c>
    </row>
    <row r="298" spans="1:54" ht="12.75">
      <c r="A298" s="43" t="s">
        <v>263</v>
      </c>
      <c r="B298" s="44" t="s">
        <v>737</v>
      </c>
      <c r="C298" s="39">
        <v>0.01</v>
      </c>
      <c r="D298" s="75" t="s">
        <v>389</v>
      </c>
      <c r="E298" s="39">
        <v>0.051</v>
      </c>
      <c r="F298" s="75" t="s">
        <v>389</v>
      </c>
      <c r="G298" s="39">
        <v>1</v>
      </c>
      <c r="H298" s="75" t="s">
        <v>389</v>
      </c>
      <c r="I298" s="39">
        <v>5.1</v>
      </c>
      <c r="J298" s="75" t="s">
        <v>389</v>
      </c>
      <c r="K298" s="39">
        <v>0.1</v>
      </c>
      <c r="L298" s="80" t="s">
        <v>389</v>
      </c>
      <c r="M298" s="39">
        <v>0.51</v>
      </c>
      <c r="N298" s="80" t="s">
        <v>389</v>
      </c>
      <c r="O298" s="67">
        <v>0.09</v>
      </c>
      <c r="P298" s="67" t="s">
        <v>389</v>
      </c>
      <c r="Q298" s="67">
        <v>0.45</v>
      </c>
      <c r="R298" s="67" t="s">
        <v>389</v>
      </c>
      <c r="S298" s="67">
        <v>0.52</v>
      </c>
      <c r="T298" s="67" t="s">
        <v>389</v>
      </c>
      <c r="U298" s="42">
        <v>0.001</v>
      </c>
      <c r="V298" s="42">
        <v>0.00011000000000000002</v>
      </c>
      <c r="W298" s="42" t="s">
        <v>81</v>
      </c>
      <c r="X298" s="42">
        <v>0.0051</v>
      </c>
      <c r="Y298" s="42">
        <v>0.0005700000000000001</v>
      </c>
      <c r="Z298" s="42" t="s">
        <v>81</v>
      </c>
      <c r="AA298" s="42">
        <v>0.1</v>
      </c>
      <c r="AB298" s="42">
        <v>0.011000000000000001</v>
      </c>
      <c r="AC298" s="42" t="s">
        <v>81</v>
      </c>
      <c r="AD298" s="42">
        <v>0.51</v>
      </c>
      <c r="AE298" s="42">
        <v>0.057</v>
      </c>
      <c r="AF298" s="42" t="s">
        <v>81</v>
      </c>
      <c r="AG298" s="42">
        <v>0.01</v>
      </c>
      <c r="AH298" s="42">
        <v>0.0011</v>
      </c>
      <c r="AI298" s="42" t="s">
        <v>81</v>
      </c>
      <c r="AJ298" s="42">
        <v>0.051000000000000004</v>
      </c>
      <c r="AK298" s="42">
        <v>0.0057</v>
      </c>
      <c r="AL298" s="42" t="s">
        <v>81</v>
      </c>
      <c r="AM298" s="42" t="s">
        <v>82</v>
      </c>
      <c r="AN298" s="67" t="s">
        <v>82</v>
      </c>
      <c r="AO298" s="67" t="s">
        <v>1059</v>
      </c>
      <c r="AP298" s="67">
        <v>3</v>
      </c>
      <c r="AQ298" s="67" t="s">
        <v>1087</v>
      </c>
      <c r="AR298" s="67">
        <v>0.004900000000000001</v>
      </c>
      <c r="AS298" s="67">
        <v>0.0053</v>
      </c>
      <c r="AT298" s="67" t="s">
        <v>1061</v>
      </c>
      <c r="AU298" s="67">
        <v>1000000</v>
      </c>
      <c r="AV298" s="67">
        <v>13000</v>
      </c>
      <c r="AW298" s="67">
        <v>15000</v>
      </c>
      <c r="AX298" s="67" t="s">
        <v>1061</v>
      </c>
      <c r="AY298" s="67">
        <v>113.5</v>
      </c>
      <c r="AZ298" s="67">
        <v>18.07</v>
      </c>
      <c r="BA298" s="39" t="s">
        <v>1029</v>
      </c>
      <c r="BB298" s="105" t="s">
        <v>1060</v>
      </c>
    </row>
    <row r="299" spans="1:54" ht="12.75">
      <c r="A299" s="43" t="s">
        <v>264</v>
      </c>
      <c r="B299" s="44" t="s">
        <v>738</v>
      </c>
      <c r="C299" s="41">
        <v>12</v>
      </c>
      <c r="D299" s="76" t="s">
        <v>492</v>
      </c>
      <c r="E299" s="41">
        <v>46</v>
      </c>
      <c r="F299" s="76" t="s">
        <v>492</v>
      </c>
      <c r="G299" s="41">
        <v>1200</v>
      </c>
      <c r="H299" s="76" t="s">
        <v>492</v>
      </c>
      <c r="I299" s="41">
        <v>4600</v>
      </c>
      <c r="J299" s="76" t="s">
        <v>492</v>
      </c>
      <c r="K299" s="41">
        <v>12000</v>
      </c>
      <c r="L299" s="76" t="s">
        <v>492</v>
      </c>
      <c r="M299" s="41">
        <v>46000</v>
      </c>
      <c r="N299" s="80" t="s">
        <v>492</v>
      </c>
      <c r="O299" s="67">
        <v>320</v>
      </c>
      <c r="P299" s="67" t="s">
        <v>492</v>
      </c>
      <c r="Q299" s="67">
        <v>1400</v>
      </c>
      <c r="R299" s="67" t="s">
        <v>492</v>
      </c>
      <c r="S299" s="67">
        <v>190000</v>
      </c>
      <c r="T299" s="67" t="s">
        <v>80</v>
      </c>
      <c r="U299" s="42">
        <v>1.2</v>
      </c>
      <c r="V299" s="42">
        <v>0.16</v>
      </c>
      <c r="W299" s="42" t="s">
        <v>81</v>
      </c>
      <c r="X299" s="42">
        <v>4.6</v>
      </c>
      <c r="Y299" s="42">
        <v>0.62</v>
      </c>
      <c r="Z299" s="42" t="s">
        <v>81</v>
      </c>
      <c r="AA299" s="42">
        <v>120</v>
      </c>
      <c r="AB299" s="42">
        <v>16</v>
      </c>
      <c r="AC299" s="42" t="s">
        <v>81</v>
      </c>
      <c r="AD299" s="42">
        <v>460</v>
      </c>
      <c r="AE299" s="42">
        <v>62</v>
      </c>
      <c r="AF299" s="42" t="s">
        <v>81</v>
      </c>
      <c r="AG299" s="42">
        <v>1200</v>
      </c>
      <c r="AH299" s="42">
        <v>160</v>
      </c>
      <c r="AI299" s="42" t="s">
        <v>81</v>
      </c>
      <c r="AJ299" s="42">
        <v>4600</v>
      </c>
      <c r="AK299" s="42">
        <v>620</v>
      </c>
      <c r="AL299" s="42" t="s">
        <v>81</v>
      </c>
      <c r="AM299" s="42" t="s">
        <v>82</v>
      </c>
      <c r="AN299" s="67" t="s">
        <v>82</v>
      </c>
      <c r="AO299" s="67">
        <v>0.04</v>
      </c>
      <c r="AP299" s="67">
        <v>0.056</v>
      </c>
      <c r="AQ299" s="67" t="s">
        <v>1059</v>
      </c>
      <c r="AR299" s="67" t="s">
        <v>1059</v>
      </c>
      <c r="AS299" s="67">
        <v>9.5</v>
      </c>
      <c r="AT299" s="67" t="s">
        <v>1060</v>
      </c>
      <c r="AU299" s="67">
        <v>70000</v>
      </c>
      <c r="AV299" s="67" t="s">
        <v>1059</v>
      </c>
      <c r="AW299" s="67" t="s">
        <v>1059</v>
      </c>
      <c r="AX299" s="67" t="s">
        <v>1060</v>
      </c>
      <c r="AY299" s="67">
        <v>285</v>
      </c>
      <c r="AZ299" s="67">
        <v>18.07</v>
      </c>
      <c r="BA299" s="39" t="s">
        <v>1029</v>
      </c>
      <c r="BB299" s="105" t="s">
        <v>1060</v>
      </c>
    </row>
    <row r="300" spans="1:54" ht="12.75">
      <c r="A300" s="42" t="s">
        <v>265</v>
      </c>
      <c r="B300" s="40" t="s">
        <v>739</v>
      </c>
      <c r="C300" s="39">
        <v>0.29</v>
      </c>
      <c r="D300" s="75" t="s">
        <v>492</v>
      </c>
      <c r="E300" s="39">
        <v>3.6</v>
      </c>
      <c r="F300" s="75" t="s">
        <v>492</v>
      </c>
      <c r="G300" s="41">
        <v>29</v>
      </c>
      <c r="H300" s="76" t="s">
        <v>492</v>
      </c>
      <c r="I300" s="41">
        <v>62</v>
      </c>
      <c r="J300" s="76" t="s">
        <v>79</v>
      </c>
      <c r="K300" s="41">
        <v>62</v>
      </c>
      <c r="L300" s="76" t="s">
        <v>79</v>
      </c>
      <c r="M300" s="41">
        <v>62</v>
      </c>
      <c r="N300" s="80" t="s">
        <v>79</v>
      </c>
      <c r="O300" s="67">
        <v>5.7</v>
      </c>
      <c r="P300" s="67" t="s">
        <v>492</v>
      </c>
      <c r="Q300" s="67">
        <v>110</v>
      </c>
      <c r="R300" s="67" t="s">
        <v>492</v>
      </c>
      <c r="S300" s="67">
        <v>190000</v>
      </c>
      <c r="T300" s="67" t="s">
        <v>80</v>
      </c>
      <c r="U300" s="42">
        <v>0.029</v>
      </c>
      <c r="V300" s="42">
        <v>2200</v>
      </c>
      <c r="W300" s="42" t="s">
        <v>81</v>
      </c>
      <c r="X300" s="42">
        <v>0.36</v>
      </c>
      <c r="Y300" s="42">
        <v>28000</v>
      </c>
      <c r="Z300" s="42" t="s">
        <v>81</v>
      </c>
      <c r="AA300" s="42">
        <v>2.9</v>
      </c>
      <c r="AB300" s="42">
        <v>190000</v>
      </c>
      <c r="AC300" s="42" t="s">
        <v>80</v>
      </c>
      <c r="AD300" s="42">
        <v>6.2</v>
      </c>
      <c r="AE300" s="42">
        <v>190000</v>
      </c>
      <c r="AF300" s="42" t="s">
        <v>80</v>
      </c>
      <c r="AG300" s="42">
        <v>6.2</v>
      </c>
      <c r="AH300" s="42">
        <v>190000</v>
      </c>
      <c r="AI300" s="42" t="s">
        <v>80</v>
      </c>
      <c r="AJ300" s="42">
        <v>6.2</v>
      </c>
      <c r="AK300" s="42">
        <v>190000</v>
      </c>
      <c r="AL300" s="42" t="s">
        <v>80</v>
      </c>
      <c r="AM300" s="42">
        <v>5</v>
      </c>
      <c r="AN300" s="67" t="s">
        <v>82</v>
      </c>
      <c r="AO300" s="67" t="s">
        <v>1059</v>
      </c>
      <c r="AP300" s="67">
        <v>0.73</v>
      </c>
      <c r="AQ300" s="67" t="s">
        <v>1059</v>
      </c>
      <c r="AR300" s="67">
        <v>0.00011</v>
      </c>
      <c r="AS300" s="67">
        <v>31000000</v>
      </c>
      <c r="AT300" s="67" t="s">
        <v>1060</v>
      </c>
      <c r="AU300" s="67">
        <v>0.062</v>
      </c>
      <c r="AV300" s="67" t="s">
        <v>1059</v>
      </c>
      <c r="AW300" s="67" t="s">
        <v>1059</v>
      </c>
      <c r="AX300" s="67" t="s">
        <v>1060</v>
      </c>
      <c r="AY300" s="67">
        <v>536</v>
      </c>
      <c r="AZ300" s="67">
        <v>0.17</v>
      </c>
      <c r="BA300" s="39" t="s">
        <v>1029</v>
      </c>
      <c r="BB300" s="105" t="s">
        <v>1061</v>
      </c>
    </row>
    <row r="301" spans="1:54" ht="12.75">
      <c r="A301" s="43" t="s">
        <v>266</v>
      </c>
      <c r="B301" s="44" t="s">
        <v>740</v>
      </c>
      <c r="C301" s="41">
        <v>1500</v>
      </c>
      <c r="D301" s="76" t="s">
        <v>492</v>
      </c>
      <c r="E301" s="41">
        <v>4100</v>
      </c>
      <c r="F301" s="76" t="s">
        <v>492</v>
      </c>
      <c r="G301" s="41">
        <v>13000</v>
      </c>
      <c r="H301" s="76" t="s">
        <v>79</v>
      </c>
      <c r="I301" s="41">
        <v>13000</v>
      </c>
      <c r="J301" s="76" t="s">
        <v>79</v>
      </c>
      <c r="K301" s="41">
        <v>1500</v>
      </c>
      <c r="L301" s="76" t="s">
        <v>492</v>
      </c>
      <c r="M301" s="41">
        <v>4100</v>
      </c>
      <c r="N301" s="80" t="s">
        <v>492</v>
      </c>
      <c r="O301" s="67">
        <v>8800</v>
      </c>
      <c r="P301" s="67" t="s">
        <v>492</v>
      </c>
      <c r="Q301" s="67">
        <v>110000</v>
      </c>
      <c r="R301" s="67" t="s">
        <v>492</v>
      </c>
      <c r="S301" s="67">
        <v>190000</v>
      </c>
      <c r="T301" s="67" t="s">
        <v>80</v>
      </c>
      <c r="U301" s="42">
        <v>150</v>
      </c>
      <c r="V301" s="42">
        <v>430</v>
      </c>
      <c r="W301" s="42" t="s">
        <v>81</v>
      </c>
      <c r="X301" s="42">
        <v>410</v>
      </c>
      <c r="Y301" s="42">
        <v>1200</v>
      </c>
      <c r="Z301" s="42" t="s">
        <v>81</v>
      </c>
      <c r="AA301" s="42">
        <v>1300</v>
      </c>
      <c r="AB301" s="42">
        <v>3700</v>
      </c>
      <c r="AC301" s="42" t="s">
        <v>81</v>
      </c>
      <c r="AD301" s="42">
        <v>1300</v>
      </c>
      <c r="AE301" s="42">
        <v>3700</v>
      </c>
      <c r="AF301" s="42" t="s">
        <v>81</v>
      </c>
      <c r="AG301" s="42">
        <v>150</v>
      </c>
      <c r="AH301" s="42">
        <v>430</v>
      </c>
      <c r="AI301" s="42" t="s">
        <v>81</v>
      </c>
      <c r="AJ301" s="42">
        <v>410</v>
      </c>
      <c r="AK301" s="42">
        <v>1200</v>
      </c>
      <c r="AL301" s="42" t="s">
        <v>81</v>
      </c>
      <c r="AM301" s="42">
        <v>20</v>
      </c>
      <c r="AN301" s="67" t="s">
        <v>82</v>
      </c>
      <c r="AO301" s="67">
        <v>0.04</v>
      </c>
      <c r="AP301" s="67" t="s">
        <v>1059</v>
      </c>
      <c r="AQ301" s="67" t="s">
        <v>1059</v>
      </c>
      <c r="AR301" s="67" t="s">
        <v>1059</v>
      </c>
      <c r="AS301" s="67">
        <v>1100</v>
      </c>
      <c r="AT301" s="67" t="s">
        <v>1060</v>
      </c>
      <c r="AU301" s="67">
        <v>13</v>
      </c>
      <c r="AV301" s="67" t="s">
        <v>1059</v>
      </c>
      <c r="AW301" s="67" t="s">
        <v>1059</v>
      </c>
      <c r="AX301" s="67" t="s">
        <v>1060</v>
      </c>
      <c r="AY301" s="67">
        <v>545</v>
      </c>
      <c r="AZ301" s="67" t="s">
        <v>1059</v>
      </c>
      <c r="BA301" s="39" t="s">
        <v>1029</v>
      </c>
      <c r="BB301" s="105" t="s">
        <v>1060</v>
      </c>
    </row>
    <row r="302" spans="1:54" ht="12.75">
      <c r="A302" s="42" t="s">
        <v>267</v>
      </c>
      <c r="B302" s="40" t="s">
        <v>741</v>
      </c>
      <c r="C302" s="41">
        <v>11000</v>
      </c>
      <c r="D302" s="76" t="s">
        <v>492</v>
      </c>
      <c r="E302" s="41">
        <v>31000</v>
      </c>
      <c r="F302" s="76" t="s">
        <v>492</v>
      </c>
      <c r="G302" s="41">
        <v>1100000</v>
      </c>
      <c r="H302" s="76" t="s">
        <v>492</v>
      </c>
      <c r="I302" s="41">
        <v>3100000</v>
      </c>
      <c r="J302" s="76" t="s">
        <v>492</v>
      </c>
      <c r="K302" s="41">
        <v>1100000</v>
      </c>
      <c r="L302" s="76" t="s">
        <v>492</v>
      </c>
      <c r="M302" s="41">
        <v>3100000</v>
      </c>
      <c r="N302" s="80" t="s">
        <v>492</v>
      </c>
      <c r="O302" s="67">
        <v>10000</v>
      </c>
      <c r="P302" s="67" t="s">
        <v>80</v>
      </c>
      <c r="Q302" s="67">
        <v>10000</v>
      </c>
      <c r="R302" s="67" t="s">
        <v>80</v>
      </c>
      <c r="S302" s="67">
        <v>10000</v>
      </c>
      <c r="T302" s="67" t="s">
        <v>80</v>
      </c>
      <c r="U302" s="42">
        <v>1100</v>
      </c>
      <c r="V302" s="42">
        <v>290</v>
      </c>
      <c r="W302" s="42" t="s">
        <v>81</v>
      </c>
      <c r="X302" s="42">
        <v>3100</v>
      </c>
      <c r="Y302" s="42">
        <v>810</v>
      </c>
      <c r="Z302" s="42" t="s">
        <v>81</v>
      </c>
      <c r="AA302" s="42">
        <v>10000</v>
      </c>
      <c r="AB302" s="42">
        <v>10000</v>
      </c>
      <c r="AC302" s="42" t="s">
        <v>80</v>
      </c>
      <c r="AD302" s="42">
        <v>10000</v>
      </c>
      <c r="AE302" s="42">
        <v>10000</v>
      </c>
      <c r="AF302" s="42" t="s">
        <v>80</v>
      </c>
      <c r="AG302" s="42">
        <v>10000</v>
      </c>
      <c r="AH302" s="42">
        <v>10000</v>
      </c>
      <c r="AI302" s="42" t="s">
        <v>80</v>
      </c>
      <c r="AJ302" s="42">
        <v>10000</v>
      </c>
      <c r="AK302" s="42">
        <v>10000</v>
      </c>
      <c r="AL302" s="42" t="s">
        <v>80</v>
      </c>
      <c r="AM302" s="42" t="s">
        <v>82</v>
      </c>
      <c r="AN302" s="67" t="s">
        <v>82</v>
      </c>
      <c r="AO302" s="67">
        <v>0.3</v>
      </c>
      <c r="AP302" s="67" t="s">
        <v>1059</v>
      </c>
      <c r="AQ302" s="67" t="s">
        <v>1059</v>
      </c>
      <c r="AR302" s="67" t="s">
        <v>1059</v>
      </c>
      <c r="AS302" s="67">
        <v>60</v>
      </c>
      <c r="AT302" s="67" t="s">
        <v>1061</v>
      </c>
      <c r="AU302" s="67">
        <v>81000</v>
      </c>
      <c r="AV302" s="67">
        <v>13000</v>
      </c>
      <c r="AW302" s="67">
        <v>14900</v>
      </c>
      <c r="AX302" s="67" t="s">
        <v>1061</v>
      </c>
      <c r="AY302" s="67">
        <v>108.1</v>
      </c>
      <c r="AZ302" s="67">
        <v>17.57</v>
      </c>
      <c r="BA302" s="39" t="s">
        <v>1029</v>
      </c>
      <c r="BB302" s="105" t="s">
        <v>1060</v>
      </c>
    </row>
    <row r="303" spans="1:54" ht="12.75">
      <c r="A303" s="42" t="s">
        <v>268</v>
      </c>
      <c r="B303" s="40" t="s">
        <v>742</v>
      </c>
      <c r="C303" s="41">
        <v>100</v>
      </c>
      <c r="D303" s="76" t="s">
        <v>102</v>
      </c>
      <c r="E303" s="41">
        <v>100</v>
      </c>
      <c r="F303" s="76" t="s">
        <v>102</v>
      </c>
      <c r="G303" s="41">
        <v>10000</v>
      </c>
      <c r="H303" s="76" t="s">
        <v>102</v>
      </c>
      <c r="I303" s="41">
        <v>10000</v>
      </c>
      <c r="J303" s="76" t="s">
        <v>102</v>
      </c>
      <c r="K303" s="41">
        <v>100000</v>
      </c>
      <c r="L303" s="76" t="s">
        <v>102</v>
      </c>
      <c r="M303" s="41">
        <v>100000</v>
      </c>
      <c r="N303" s="80" t="s">
        <v>102</v>
      </c>
      <c r="O303" s="67">
        <v>10000</v>
      </c>
      <c r="P303" s="67" t="s">
        <v>80</v>
      </c>
      <c r="Q303" s="67">
        <v>10000</v>
      </c>
      <c r="R303" s="67" t="s">
        <v>80</v>
      </c>
      <c r="S303" s="67">
        <v>10000</v>
      </c>
      <c r="T303" s="67" t="s">
        <v>80</v>
      </c>
      <c r="U303" s="42">
        <v>10</v>
      </c>
      <c r="V303" s="42">
        <v>1.9</v>
      </c>
      <c r="W303" s="42" t="s">
        <v>81</v>
      </c>
      <c r="X303" s="42">
        <v>10</v>
      </c>
      <c r="Y303" s="42">
        <v>1.9</v>
      </c>
      <c r="Z303" s="42" t="s">
        <v>81</v>
      </c>
      <c r="AA303" s="42">
        <v>1000</v>
      </c>
      <c r="AB303" s="42">
        <v>190</v>
      </c>
      <c r="AC303" s="42" t="s">
        <v>81</v>
      </c>
      <c r="AD303" s="42">
        <v>1000</v>
      </c>
      <c r="AE303" s="42">
        <v>190</v>
      </c>
      <c r="AF303" s="42" t="s">
        <v>81</v>
      </c>
      <c r="AG303" s="42">
        <v>10000</v>
      </c>
      <c r="AH303" s="42">
        <v>1900</v>
      </c>
      <c r="AI303" s="42" t="s">
        <v>81</v>
      </c>
      <c r="AJ303" s="42">
        <v>10000</v>
      </c>
      <c r="AK303" s="42">
        <v>1900</v>
      </c>
      <c r="AL303" s="42" t="s">
        <v>81</v>
      </c>
      <c r="AM303" s="42" t="s">
        <v>82</v>
      </c>
      <c r="AN303" s="67" t="s">
        <v>82</v>
      </c>
      <c r="AO303" s="67">
        <v>0.2</v>
      </c>
      <c r="AP303" s="67">
        <v>0.00095</v>
      </c>
      <c r="AQ303" s="67" t="s">
        <v>1099</v>
      </c>
      <c r="AR303" s="67" t="s">
        <v>1059</v>
      </c>
      <c r="AS303" s="67">
        <v>31</v>
      </c>
      <c r="AT303" s="67" t="s">
        <v>1060</v>
      </c>
      <c r="AU303" s="67">
        <v>12000</v>
      </c>
      <c r="AV303" s="67" t="s">
        <v>1059</v>
      </c>
      <c r="AW303" s="67" t="s">
        <v>1059</v>
      </c>
      <c r="AX303" s="67" t="s">
        <v>1061</v>
      </c>
      <c r="AY303" s="67">
        <v>215.2</v>
      </c>
      <c r="AZ303" s="67">
        <v>4.5</v>
      </c>
      <c r="BA303" s="39" t="s">
        <v>1029</v>
      </c>
      <c r="BB303" s="105" t="s">
        <v>1060</v>
      </c>
    </row>
    <row r="304" spans="1:54" ht="12.75">
      <c r="A304" s="47" t="s">
        <v>743</v>
      </c>
      <c r="B304" s="48" t="s">
        <v>744</v>
      </c>
      <c r="C304" s="41">
        <v>700</v>
      </c>
      <c r="D304" s="76" t="s">
        <v>102</v>
      </c>
      <c r="E304" s="41">
        <v>700</v>
      </c>
      <c r="F304" s="76" t="s">
        <v>102</v>
      </c>
      <c r="G304" s="41">
        <v>70000</v>
      </c>
      <c r="H304" s="76" t="s">
        <v>102</v>
      </c>
      <c r="I304" s="41">
        <v>70000</v>
      </c>
      <c r="J304" s="76" t="s">
        <v>102</v>
      </c>
      <c r="K304" s="41">
        <v>700</v>
      </c>
      <c r="L304" s="76" t="s">
        <v>102</v>
      </c>
      <c r="M304" s="41">
        <v>700</v>
      </c>
      <c r="N304" s="80" t="s">
        <v>102</v>
      </c>
      <c r="O304" s="67">
        <v>10000</v>
      </c>
      <c r="P304" s="67" t="s">
        <v>80</v>
      </c>
      <c r="Q304" s="67">
        <v>10000</v>
      </c>
      <c r="R304" s="67" t="s">
        <v>80</v>
      </c>
      <c r="S304" s="67">
        <v>10000</v>
      </c>
      <c r="T304" s="67" t="s">
        <v>80</v>
      </c>
      <c r="U304" s="42">
        <v>70</v>
      </c>
      <c r="V304" s="42">
        <v>8.1</v>
      </c>
      <c r="W304" s="42" t="s">
        <v>81</v>
      </c>
      <c r="X304" s="42">
        <v>70</v>
      </c>
      <c r="Y304" s="42">
        <v>8.1</v>
      </c>
      <c r="Z304" s="42" t="s">
        <v>81</v>
      </c>
      <c r="AA304" s="42">
        <v>7000</v>
      </c>
      <c r="AB304" s="42">
        <v>810</v>
      </c>
      <c r="AC304" s="42" t="s">
        <v>81</v>
      </c>
      <c r="AD304" s="42">
        <v>7000</v>
      </c>
      <c r="AE304" s="42">
        <v>810</v>
      </c>
      <c r="AF304" s="42" t="s">
        <v>81</v>
      </c>
      <c r="AG304" s="42">
        <v>70</v>
      </c>
      <c r="AH304" s="42">
        <v>8.1</v>
      </c>
      <c r="AI304" s="42" t="s">
        <v>81</v>
      </c>
      <c r="AJ304" s="42">
        <v>70</v>
      </c>
      <c r="AK304" s="42">
        <v>8.1</v>
      </c>
      <c r="AL304" s="42" t="s">
        <v>81</v>
      </c>
      <c r="AM304" s="42" t="s">
        <v>82</v>
      </c>
      <c r="AN304" s="67" t="s">
        <v>82</v>
      </c>
      <c r="AO304" s="67">
        <v>0.1</v>
      </c>
      <c r="AP304" s="67" t="s">
        <v>1059</v>
      </c>
      <c r="AQ304" s="67" t="s">
        <v>1059</v>
      </c>
      <c r="AR304" s="67" t="s">
        <v>1059</v>
      </c>
      <c r="AS304" s="67">
        <v>1.84</v>
      </c>
      <c r="AT304" s="67" t="s">
        <v>1060</v>
      </c>
      <c r="AU304" s="67">
        <v>50000</v>
      </c>
      <c r="AV304" s="67" t="s">
        <v>1059</v>
      </c>
      <c r="AW304" s="67" t="s">
        <v>1059</v>
      </c>
      <c r="AX304" s="67" t="s">
        <v>1061</v>
      </c>
      <c r="AY304" s="67">
        <v>230</v>
      </c>
      <c r="AZ304" s="67" t="s">
        <v>1059</v>
      </c>
      <c r="BA304" s="39" t="s">
        <v>1029</v>
      </c>
      <c r="BB304" s="105" t="s">
        <v>1060</v>
      </c>
    </row>
    <row r="305" spans="1:54" ht="12.75">
      <c r="A305" s="42" t="s">
        <v>269</v>
      </c>
      <c r="B305" s="40" t="s">
        <v>745</v>
      </c>
      <c r="C305" s="39">
        <v>0.040999999999999995</v>
      </c>
      <c r="D305" s="75" t="s">
        <v>492</v>
      </c>
      <c r="E305" s="39">
        <v>0.16</v>
      </c>
      <c r="F305" s="75" t="s">
        <v>492</v>
      </c>
      <c r="G305" s="39">
        <v>4.1</v>
      </c>
      <c r="H305" s="75" t="s">
        <v>492</v>
      </c>
      <c r="I305" s="41">
        <v>16</v>
      </c>
      <c r="J305" s="76" t="s">
        <v>492</v>
      </c>
      <c r="K305" s="41">
        <v>41</v>
      </c>
      <c r="L305" s="76" t="s">
        <v>492</v>
      </c>
      <c r="M305" s="41">
        <v>160</v>
      </c>
      <c r="N305" s="80" t="s">
        <v>492</v>
      </c>
      <c r="O305" s="67">
        <v>1.1</v>
      </c>
      <c r="P305" s="67" t="s">
        <v>492</v>
      </c>
      <c r="Q305" s="67">
        <v>5</v>
      </c>
      <c r="R305" s="67" t="s">
        <v>492</v>
      </c>
      <c r="S305" s="67">
        <v>190000</v>
      </c>
      <c r="T305" s="67" t="s">
        <v>80</v>
      </c>
      <c r="U305" s="42">
        <v>0.0040999999999999995</v>
      </c>
      <c r="V305" s="42">
        <v>0.56</v>
      </c>
      <c r="W305" s="42" t="s">
        <v>81</v>
      </c>
      <c r="X305" s="42">
        <v>0.016000000000000004</v>
      </c>
      <c r="Y305" s="42">
        <v>2.2</v>
      </c>
      <c r="Z305" s="42" t="s">
        <v>81</v>
      </c>
      <c r="AA305" s="42">
        <v>0.41</v>
      </c>
      <c r="AB305" s="42">
        <v>56</v>
      </c>
      <c r="AC305" s="42" t="s">
        <v>81</v>
      </c>
      <c r="AD305" s="42">
        <v>1.6</v>
      </c>
      <c r="AE305" s="42">
        <v>220</v>
      </c>
      <c r="AF305" s="42" t="s">
        <v>81</v>
      </c>
      <c r="AG305" s="42">
        <v>4.1</v>
      </c>
      <c r="AH305" s="42">
        <v>560</v>
      </c>
      <c r="AI305" s="42" t="s">
        <v>81</v>
      </c>
      <c r="AJ305" s="42">
        <v>16</v>
      </c>
      <c r="AK305" s="42">
        <v>2200</v>
      </c>
      <c r="AL305" s="42" t="s">
        <v>81</v>
      </c>
      <c r="AM305" s="42">
        <v>10</v>
      </c>
      <c r="AN305" s="67" t="s">
        <v>82</v>
      </c>
      <c r="AO305" s="67">
        <v>0.0005</v>
      </c>
      <c r="AP305" s="67">
        <v>16</v>
      </c>
      <c r="AQ305" s="67" t="s">
        <v>1059</v>
      </c>
      <c r="AR305" s="67">
        <v>0.0046</v>
      </c>
      <c r="AS305" s="67">
        <v>55000</v>
      </c>
      <c r="AT305" s="67" t="s">
        <v>1060</v>
      </c>
      <c r="AU305" s="67">
        <v>7.6</v>
      </c>
      <c r="AV305" s="67" t="s">
        <v>1059</v>
      </c>
      <c r="AW305" s="67" t="s">
        <v>1059</v>
      </c>
      <c r="AX305" s="67" t="s">
        <v>1060</v>
      </c>
      <c r="AY305" s="67">
        <v>350</v>
      </c>
      <c r="AZ305" s="67">
        <v>0.17</v>
      </c>
      <c r="BA305" s="39" t="s">
        <v>1029</v>
      </c>
      <c r="BB305" s="105" t="s">
        <v>1061</v>
      </c>
    </row>
    <row r="306" spans="1:54" ht="12.75">
      <c r="A306" s="42" t="s">
        <v>270</v>
      </c>
      <c r="B306" s="40" t="s">
        <v>746</v>
      </c>
      <c r="C306" s="41">
        <v>500</v>
      </c>
      <c r="D306" s="76" t="s">
        <v>102</v>
      </c>
      <c r="E306" s="41">
        <v>500</v>
      </c>
      <c r="F306" s="76" t="s">
        <v>102</v>
      </c>
      <c r="G306" s="41">
        <v>50000</v>
      </c>
      <c r="H306" s="76" t="s">
        <v>102</v>
      </c>
      <c r="I306" s="41">
        <v>50000</v>
      </c>
      <c r="J306" s="76" t="s">
        <v>102</v>
      </c>
      <c r="K306" s="41">
        <v>140000</v>
      </c>
      <c r="L306" s="76" t="s">
        <v>79</v>
      </c>
      <c r="M306" s="41">
        <v>140000</v>
      </c>
      <c r="N306" s="80" t="s">
        <v>79</v>
      </c>
      <c r="O306" s="67">
        <v>4400</v>
      </c>
      <c r="P306" s="67" t="s">
        <v>492</v>
      </c>
      <c r="Q306" s="67">
        <v>10000</v>
      </c>
      <c r="R306" s="67" t="s">
        <v>80</v>
      </c>
      <c r="S306" s="67">
        <v>10000</v>
      </c>
      <c r="T306" s="67" t="s">
        <v>80</v>
      </c>
      <c r="U306" s="42">
        <v>50</v>
      </c>
      <c r="V306" s="42">
        <v>170</v>
      </c>
      <c r="W306" s="42" t="s">
        <v>81</v>
      </c>
      <c r="X306" s="42">
        <v>50</v>
      </c>
      <c r="Y306" s="42">
        <v>170</v>
      </c>
      <c r="Z306" s="42" t="s">
        <v>81</v>
      </c>
      <c r="AA306" s="42">
        <v>5000</v>
      </c>
      <c r="AB306" s="42">
        <v>10000</v>
      </c>
      <c r="AC306" s="42" t="s">
        <v>80</v>
      </c>
      <c r="AD306" s="42">
        <v>5000</v>
      </c>
      <c r="AE306" s="42">
        <v>10000</v>
      </c>
      <c r="AF306" s="42" t="s">
        <v>80</v>
      </c>
      <c r="AG306" s="42">
        <v>10000</v>
      </c>
      <c r="AH306" s="42">
        <v>10000</v>
      </c>
      <c r="AI306" s="42" t="s">
        <v>80</v>
      </c>
      <c r="AJ306" s="42">
        <v>10000</v>
      </c>
      <c r="AK306" s="42">
        <v>10000</v>
      </c>
      <c r="AL306" s="42" t="s">
        <v>80</v>
      </c>
      <c r="AM306" s="42">
        <v>20</v>
      </c>
      <c r="AN306" s="67" t="s">
        <v>82</v>
      </c>
      <c r="AO306" s="67">
        <v>0.02</v>
      </c>
      <c r="AP306" s="67" t="s">
        <v>1059</v>
      </c>
      <c r="AQ306" s="67" t="s">
        <v>1059</v>
      </c>
      <c r="AR306" s="67" t="s">
        <v>1059</v>
      </c>
      <c r="AS306" s="67">
        <v>1300</v>
      </c>
      <c r="AT306" s="67" t="s">
        <v>1060</v>
      </c>
      <c r="AU306" s="67">
        <v>143</v>
      </c>
      <c r="AV306" s="67" t="s">
        <v>1059</v>
      </c>
      <c r="AW306" s="67" t="s">
        <v>1059</v>
      </c>
      <c r="AX306" s="67" t="s">
        <v>1061</v>
      </c>
      <c r="AY306" s="67">
        <v>351</v>
      </c>
      <c r="AZ306" s="67">
        <v>2.46</v>
      </c>
      <c r="BA306" s="39" t="s">
        <v>1029</v>
      </c>
      <c r="BB306" s="105" t="s">
        <v>1061</v>
      </c>
    </row>
    <row r="307" spans="1:54" ht="12.75">
      <c r="A307" s="42" t="s">
        <v>271</v>
      </c>
      <c r="B307" s="40" t="s">
        <v>747</v>
      </c>
      <c r="C307" s="41">
        <v>4000</v>
      </c>
      <c r="D307" s="76" t="s">
        <v>102</v>
      </c>
      <c r="E307" s="41">
        <v>4000</v>
      </c>
      <c r="F307" s="76" t="s">
        <v>102</v>
      </c>
      <c r="G307" s="41">
        <v>400000</v>
      </c>
      <c r="H307" s="76" t="s">
        <v>102</v>
      </c>
      <c r="I307" s="41">
        <v>400000</v>
      </c>
      <c r="J307" s="76" t="s">
        <v>102</v>
      </c>
      <c r="K307" s="41">
        <v>4000</v>
      </c>
      <c r="L307" s="76" t="s">
        <v>102</v>
      </c>
      <c r="M307" s="41">
        <v>4000</v>
      </c>
      <c r="N307" s="80" t="s">
        <v>102</v>
      </c>
      <c r="O307" s="67">
        <v>110000</v>
      </c>
      <c r="P307" s="67" t="s">
        <v>492</v>
      </c>
      <c r="Q307" s="67">
        <v>190000</v>
      </c>
      <c r="R307" s="67" t="s">
        <v>80</v>
      </c>
      <c r="S307" s="67">
        <v>190000</v>
      </c>
      <c r="T307" s="67" t="s">
        <v>80</v>
      </c>
      <c r="U307" s="42">
        <v>400</v>
      </c>
      <c r="V307" s="42">
        <v>47</v>
      </c>
      <c r="W307" s="42" t="s">
        <v>81</v>
      </c>
      <c r="X307" s="42">
        <v>400</v>
      </c>
      <c r="Y307" s="42">
        <v>47</v>
      </c>
      <c r="Z307" s="42" t="s">
        <v>81</v>
      </c>
      <c r="AA307" s="42">
        <v>40000</v>
      </c>
      <c r="AB307" s="42">
        <v>4700</v>
      </c>
      <c r="AC307" s="42" t="s">
        <v>81</v>
      </c>
      <c r="AD307" s="42">
        <v>40000</v>
      </c>
      <c r="AE307" s="42">
        <v>4700</v>
      </c>
      <c r="AF307" s="42" t="s">
        <v>81</v>
      </c>
      <c r="AG307" s="42">
        <v>400</v>
      </c>
      <c r="AH307" s="42">
        <v>47</v>
      </c>
      <c r="AI307" s="42" t="s">
        <v>81</v>
      </c>
      <c r="AJ307" s="42">
        <v>400</v>
      </c>
      <c r="AK307" s="42">
        <v>47</v>
      </c>
      <c r="AL307" s="42" t="s">
        <v>81</v>
      </c>
      <c r="AM307" s="42" t="s">
        <v>82</v>
      </c>
      <c r="AN307" s="67" t="s">
        <v>82</v>
      </c>
      <c r="AO307" s="67">
        <v>0.5</v>
      </c>
      <c r="AP307" s="67" t="s">
        <v>1059</v>
      </c>
      <c r="AQ307" s="67" t="s">
        <v>1059</v>
      </c>
      <c r="AR307" s="67" t="s">
        <v>1059</v>
      </c>
      <c r="AS307" s="67">
        <v>2.8</v>
      </c>
      <c r="AT307" s="67" t="s">
        <v>1060</v>
      </c>
      <c r="AU307" s="67">
        <v>6000</v>
      </c>
      <c r="AV307" s="67" t="s">
        <v>1059</v>
      </c>
      <c r="AW307" s="67" t="s">
        <v>1059</v>
      </c>
      <c r="AX307" s="67" t="s">
        <v>1060</v>
      </c>
      <c r="AY307" s="67">
        <v>260</v>
      </c>
      <c r="AZ307" s="67" t="s">
        <v>1059</v>
      </c>
      <c r="BA307" s="39" t="s">
        <v>1029</v>
      </c>
      <c r="BB307" s="105" t="s">
        <v>1060</v>
      </c>
    </row>
    <row r="308" spans="1:54" ht="12.75">
      <c r="A308" s="43" t="s">
        <v>272</v>
      </c>
      <c r="B308" s="44" t="s">
        <v>748</v>
      </c>
      <c r="C308" s="41">
        <v>180</v>
      </c>
      <c r="D308" s="76" t="s">
        <v>492</v>
      </c>
      <c r="E308" s="41">
        <v>510</v>
      </c>
      <c r="F308" s="76" t="s">
        <v>492</v>
      </c>
      <c r="G308" s="41">
        <v>18000</v>
      </c>
      <c r="H308" s="76" t="s">
        <v>492</v>
      </c>
      <c r="I308" s="41">
        <v>23000</v>
      </c>
      <c r="J308" s="76" t="s">
        <v>79</v>
      </c>
      <c r="K308" s="41">
        <v>180</v>
      </c>
      <c r="L308" s="76" t="s">
        <v>492</v>
      </c>
      <c r="M308" s="41">
        <v>510</v>
      </c>
      <c r="N308" s="80" t="s">
        <v>492</v>
      </c>
      <c r="O308" s="67">
        <v>1100</v>
      </c>
      <c r="P308" s="67" t="s">
        <v>492</v>
      </c>
      <c r="Q308" s="67">
        <v>14000</v>
      </c>
      <c r="R308" s="67" t="s">
        <v>492</v>
      </c>
      <c r="S308" s="67">
        <v>190000</v>
      </c>
      <c r="T308" s="67" t="s">
        <v>80</v>
      </c>
      <c r="U308" s="42">
        <v>18</v>
      </c>
      <c r="V308" s="42">
        <v>2</v>
      </c>
      <c r="W308" s="42" t="s">
        <v>81</v>
      </c>
      <c r="X308" s="42">
        <v>51</v>
      </c>
      <c r="Y308" s="42">
        <v>5.8</v>
      </c>
      <c r="Z308" s="42" t="s">
        <v>81</v>
      </c>
      <c r="AA308" s="42">
        <v>1800</v>
      </c>
      <c r="AB308" s="42">
        <v>200</v>
      </c>
      <c r="AC308" s="42" t="s">
        <v>81</v>
      </c>
      <c r="AD308" s="42">
        <v>2300</v>
      </c>
      <c r="AE308" s="42">
        <v>260</v>
      </c>
      <c r="AF308" s="42" t="s">
        <v>81</v>
      </c>
      <c r="AG308" s="42">
        <v>18</v>
      </c>
      <c r="AH308" s="42">
        <v>2</v>
      </c>
      <c r="AI308" s="42" t="s">
        <v>81</v>
      </c>
      <c r="AJ308" s="42">
        <v>51</v>
      </c>
      <c r="AK308" s="42">
        <v>5.8</v>
      </c>
      <c r="AL308" s="42" t="s">
        <v>81</v>
      </c>
      <c r="AM308" s="42" t="s">
        <v>82</v>
      </c>
      <c r="AN308" s="67" t="s">
        <v>82</v>
      </c>
      <c r="AO308" s="67">
        <v>0.005</v>
      </c>
      <c r="AP308" s="67" t="s">
        <v>1059</v>
      </c>
      <c r="AQ308" s="67" t="s">
        <v>1059</v>
      </c>
      <c r="AR308" s="67" t="s">
        <v>1059</v>
      </c>
      <c r="AS308" s="67">
        <v>1</v>
      </c>
      <c r="AT308" s="67" t="s">
        <v>1060</v>
      </c>
      <c r="AU308" s="67">
        <v>23</v>
      </c>
      <c r="AV308" s="67" t="s">
        <v>1059</v>
      </c>
      <c r="AW308" s="67" t="s">
        <v>1059</v>
      </c>
      <c r="AX308" s="67" t="s">
        <v>1060</v>
      </c>
      <c r="AY308" s="67">
        <v>351</v>
      </c>
      <c r="AZ308" s="67" t="s">
        <v>1059</v>
      </c>
      <c r="BA308" s="39" t="s">
        <v>1029</v>
      </c>
      <c r="BB308" s="105" t="s">
        <v>1060</v>
      </c>
    </row>
    <row r="309" spans="1:54" ht="12.75">
      <c r="A309" s="43" t="s">
        <v>273</v>
      </c>
      <c r="B309" s="44" t="s">
        <v>749</v>
      </c>
      <c r="C309" s="39">
        <v>1.1</v>
      </c>
      <c r="D309" s="75" t="s">
        <v>492</v>
      </c>
      <c r="E309" s="39">
        <v>3.1</v>
      </c>
      <c r="F309" s="75" t="s">
        <v>492</v>
      </c>
      <c r="G309" s="41">
        <v>110</v>
      </c>
      <c r="H309" s="76" t="s">
        <v>492</v>
      </c>
      <c r="I309" s="41">
        <v>310</v>
      </c>
      <c r="J309" s="75" t="s">
        <v>492</v>
      </c>
      <c r="K309" s="39">
        <v>1.1</v>
      </c>
      <c r="L309" s="80" t="s">
        <v>492</v>
      </c>
      <c r="M309" s="39">
        <v>3.1</v>
      </c>
      <c r="N309" s="80" t="s">
        <v>492</v>
      </c>
      <c r="O309" s="67">
        <v>6.6</v>
      </c>
      <c r="P309" s="67" t="s">
        <v>492</v>
      </c>
      <c r="Q309" s="67">
        <v>84</v>
      </c>
      <c r="R309" s="67" t="s">
        <v>492</v>
      </c>
      <c r="S309" s="67">
        <v>10000</v>
      </c>
      <c r="T309" s="67" t="s">
        <v>80</v>
      </c>
      <c r="U309" s="42">
        <v>0.11</v>
      </c>
      <c r="V309" s="42">
        <v>15</v>
      </c>
      <c r="W309" s="42" t="s">
        <v>81</v>
      </c>
      <c r="X309" s="42">
        <v>0.31</v>
      </c>
      <c r="Y309" s="42">
        <v>41</v>
      </c>
      <c r="Z309" s="42" t="s">
        <v>81</v>
      </c>
      <c r="AA309" s="42">
        <v>11</v>
      </c>
      <c r="AB309" s="42">
        <v>1500</v>
      </c>
      <c r="AC309" s="42" t="s">
        <v>81</v>
      </c>
      <c r="AD309" s="42">
        <v>31</v>
      </c>
      <c r="AE309" s="42">
        <v>4100</v>
      </c>
      <c r="AF309" s="42" t="s">
        <v>81</v>
      </c>
      <c r="AG309" s="42">
        <v>0.11</v>
      </c>
      <c r="AH309" s="42">
        <v>15</v>
      </c>
      <c r="AI309" s="42" t="s">
        <v>81</v>
      </c>
      <c r="AJ309" s="42">
        <v>0.31</v>
      </c>
      <c r="AK309" s="42">
        <v>41</v>
      </c>
      <c r="AL309" s="42" t="s">
        <v>81</v>
      </c>
      <c r="AM309" s="42">
        <v>10</v>
      </c>
      <c r="AN309" s="67" t="s">
        <v>82</v>
      </c>
      <c r="AO309" s="67">
        <v>3E-05</v>
      </c>
      <c r="AP309" s="67" t="s">
        <v>1059</v>
      </c>
      <c r="AQ309" s="67" t="s">
        <v>1059</v>
      </c>
      <c r="AR309" s="67" t="s">
        <v>1059</v>
      </c>
      <c r="AS309" s="67">
        <v>53000</v>
      </c>
      <c r="AT309" s="67" t="s">
        <v>1060</v>
      </c>
      <c r="AU309" s="67">
        <v>2.3</v>
      </c>
      <c r="AV309" s="67" t="s">
        <v>1059</v>
      </c>
      <c r="AW309" s="67" t="s">
        <v>1059</v>
      </c>
      <c r="AX309" s="67" t="s">
        <v>1061</v>
      </c>
      <c r="AY309" s="67">
        <v>392</v>
      </c>
      <c r="AZ309" s="67" t="s">
        <v>1059</v>
      </c>
      <c r="BA309" s="39" t="s">
        <v>1029</v>
      </c>
      <c r="BB309" s="105" t="s">
        <v>1060</v>
      </c>
    </row>
    <row r="310" spans="1:54" ht="12.75">
      <c r="A310" s="42" t="s">
        <v>274</v>
      </c>
      <c r="B310" s="40" t="s">
        <v>750</v>
      </c>
      <c r="C310" s="39">
        <v>1.5</v>
      </c>
      <c r="D310" s="75" t="s">
        <v>389</v>
      </c>
      <c r="E310" s="39">
        <v>6.2</v>
      </c>
      <c r="F310" s="75" t="s">
        <v>389</v>
      </c>
      <c r="G310" s="41">
        <v>150</v>
      </c>
      <c r="H310" s="76" t="s">
        <v>389</v>
      </c>
      <c r="I310" s="41">
        <v>620</v>
      </c>
      <c r="J310" s="75" t="s">
        <v>389</v>
      </c>
      <c r="K310" s="39">
        <v>1.5</v>
      </c>
      <c r="L310" s="80" t="s">
        <v>389</v>
      </c>
      <c r="M310" s="39">
        <v>6.2</v>
      </c>
      <c r="N310" s="80" t="s">
        <v>389</v>
      </c>
      <c r="O310" s="67">
        <v>13</v>
      </c>
      <c r="P310" s="67" t="s">
        <v>389</v>
      </c>
      <c r="Q310" s="67">
        <v>56</v>
      </c>
      <c r="R310" s="67" t="s">
        <v>389</v>
      </c>
      <c r="S310" s="67">
        <v>64</v>
      </c>
      <c r="T310" s="67" t="s">
        <v>389</v>
      </c>
      <c r="U310" s="42">
        <v>0.15</v>
      </c>
      <c r="V310" s="42">
        <v>0.025</v>
      </c>
      <c r="W310" s="42" t="s">
        <v>81</v>
      </c>
      <c r="X310" s="42">
        <v>0.62</v>
      </c>
      <c r="Y310" s="42">
        <v>0.1</v>
      </c>
      <c r="Z310" s="42" t="s">
        <v>81</v>
      </c>
      <c r="AA310" s="42">
        <v>15</v>
      </c>
      <c r="AB310" s="42">
        <v>2.5</v>
      </c>
      <c r="AC310" s="42" t="s">
        <v>81</v>
      </c>
      <c r="AD310" s="42">
        <v>62</v>
      </c>
      <c r="AE310" s="42">
        <v>10</v>
      </c>
      <c r="AF310" s="42" t="s">
        <v>81</v>
      </c>
      <c r="AG310" s="42">
        <v>0.15</v>
      </c>
      <c r="AH310" s="42">
        <v>0.025</v>
      </c>
      <c r="AI310" s="42" t="s">
        <v>81</v>
      </c>
      <c r="AJ310" s="42">
        <v>0.62</v>
      </c>
      <c r="AK310" s="42">
        <v>0.1</v>
      </c>
      <c r="AL310" s="42" t="s">
        <v>81</v>
      </c>
      <c r="AM310" s="42" t="s">
        <v>82</v>
      </c>
      <c r="AN310" s="67" t="s">
        <v>82</v>
      </c>
      <c r="AO310" s="67">
        <v>0.0001</v>
      </c>
      <c r="AP310" s="67" t="s">
        <v>1059</v>
      </c>
      <c r="AQ310" s="67" t="s">
        <v>1075</v>
      </c>
      <c r="AR310" s="67" t="s">
        <v>1059</v>
      </c>
      <c r="AS310" s="67">
        <v>21</v>
      </c>
      <c r="AT310" s="67" t="s">
        <v>1061</v>
      </c>
      <c r="AU310" s="67">
        <v>25700</v>
      </c>
      <c r="AV310" s="67">
        <v>13100</v>
      </c>
      <c r="AW310" s="67">
        <v>15100</v>
      </c>
      <c r="AX310" s="67" t="s">
        <v>1061</v>
      </c>
      <c r="AY310" s="67">
        <v>90.3</v>
      </c>
      <c r="AZ310" s="67" t="s">
        <v>1059</v>
      </c>
      <c r="BA310" s="39" t="s">
        <v>1029</v>
      </c>
      <c r="BB310" s="105" t="s">
        <v>1060</v>
      </c>
    </row>
    <row r="311" spans="1:54" ht="12.75">
      <c r="A311" s="43" t="s">
        <v>275</v>
      </c>
      <c r="B311" s="44" t="s">
        <v>751</v>
      </c>
      <c r="C311" s="39">
        <v>1.8</v>
      </c>
      <c r="D311" s="75" t="s">
        <v>492</v>
      </c>
      <c r="E311" s="39">
        <v>5.1</v>
      </c>
      <c r="F311" s="75" t="s">
        <v>492</v>
      </c>
      <c r="G311" s="41">
        <v>180</v>
      </c>
      <c r="H311" s="76" t="s">
        <v>492</v>
      </c>
      <c r="I311" s="41">
        <v>510</v>
      </c>
      <c r="J311" s="75" t="s">
        <v>492</v>
      </c>
      <c r="K311" s="39">
        <v>1.8</v>
      </c>
      <c r="L311" s="80" t="s">
        <v>492</v>
      </c>
      <c r="M311" s="39">
        <v>5.1</v>
      </c>
      <c r="N311" s="80" t="s">
        <v>492</v>
      </c>
      <c r="O311" s="67">
        <v>11</v>
      </c>
      <c r="P311" s="67" t="s">
        <v>492</v>
      </c>
      <c r="Q311" s="67">
        <v>140</v>
      </c>
      <c r="R311" s="67" t="s">
        <v>492</v>
      </c>
      <c r="S311" s="67">
        <v>190000</v>
      </c>
      <c r="T311" s="67" t="s">
        <v>80</v>
      </c>
      <c r="U311" s="42">
        <v>0.18</v>
      </c>
      <c r="V311" s="42">
        <v>0.022000000000000002</v>
      </c>
      <c r="W311" s="42" t="s">
        <v>81</v>
      </c>
      <c r="X311" s="42">
        <v>0.51</v>
      </c>
      <c r="Y311" s="42">
        <v>0.063</v>
      </c>
      <c r="Z311" s="42" t="s">
        <v>81</v>
      </c>
      <c r="AA311" s="42">
        <v>18</v>
      </c>
      <c r="AB311" s="42">
        <v>2.2</v>
      </c>
      <c r="AC311" s="42" t="s">
        <v>81</v>
      </c>
      <c r="AD311" s="42">
        <v>51</v>
      </c>
      <c r="AE311" s="42">
        <v>6.3</v>
      </c>
      <c r="AF311" s="42" t="s">
        <v>81</v>
      </c>
      <c r="AG311" s="42">
        <v>0.18</v>
      </c>
      <c r="AH311" s="42">
        <v>0.022000000000000002</v>
      </c>
      <c r="AI311" s="42" t="s">
        <v>81</v>
      </c>
      <c r="AJ311" s="42">
        <v>0.51</v>
      </c>
      <c r="AK311" s="42">
        <v>0.063</v>
      </c>
      <c r="AL311" s="42" t="s">
        <v>81</v>
      </c>
      <c r="AM311" s="42" t="s">
        <v>82</v>
      </c>
      <c r="AN311" s="67" t="s">
        <v>82</v>
      </c>
      <c r="AO311" s="67">
        <v>5E-05</v>
      </c>
      <c r="AP311" s="67" t="s">
        <v>1059</v>
      </c>
      <c r="AQ311" s="67" t="s">
        <v>1059</v>
      </c>
      <c r="AR311" s="67" t="s">
        <v>1059</v>
      </c>
      <c r="AS311" s="67">
        <v>5</v>
      </c>
      <c r="AT311" s="67" t="s">
        <v>1060</v>
      </c>
      <c r="AU311" s="67">
        <v>2000000</v>
      </c>
      <c r="AV311" s="67" t="s">
        <v>1059</v>
      </c>
      <c r="AW311" s="67" t="s">
        <v>1059</v>
      </c>
      <c r="AX311" s="67" t="s">
        <v>1060</v>
      </c>
      <c r="AY311" s="67">
        <v>223</v>
      </c>
      <c r="AZ311" s="67" t="s">
        <v>1059</v>
      </c>
      <c r="BA311" s="39" t="s">
        <v>1029</v>
      </c>
      <c r="BB311" s="105" t="s">
        <v>1060</v>
      </c>
    </row>
    <row r="312" spans="1:54" ht="12.75">
      <c r="A312" s="42" t="s">
        <v>276</v>
      </c>
      <c r="B312" s="40" t="s">
        <v>752</v>
      </c>
      <c r="C312" s="41">
        <v>8400</v>
      </c>
      <c r="D312" s="76" t="s">
        <v>389</v>
      </c>
      <c r="E312" s="41">
        <v>35000</v>
      </c>
      <c r="F312" s="76" t="s">
        <v>389</v>
      </c>
      <c r="G312" s="41">
        <v>840000</v>
      </c>
      <c r="H312" s="76" t="s">
        <v>389</v>
      </c>
      <c r="I312" s="41">
        <v>3500000</v>
      </c>
      <c r="J312" s="76" t="s">
        <v>389</v>
      </c>
      <c r="K312" s="41">
        <v>840000</v>
      </c>
      <c r="L312" s="76" t="s">
        <v>389</v>
      </c>
      <c r="M312" s="41">
        <v>3500000</v>
      </c>
      <c r="N312" s="80" t="s">
        <v>389</v>
      </c>
      <c r="O312" s="67">
        <v>10000</v>
      </c>
      <c r="P312" s="67" t="s">
        <v>80</v>
      </c>
      <c r="Q312" s="67">
        <v>10000</v>
      </c>
      <c r="R312" s="67" t="s">
        <v>80</v>
      </c>
      <c r="S312" s="67">
        <v>10000</v>
      </c>
      <c r="T312" s="67" t="s">
        <v>80</v>
      </c>
      <c r="U312" s="42">
        <v>840</v>
      </c>
      <c r="V312" s="42">
        <v>99</v>
      </c>
      <c r="W312" s="42" t="s">
        <v>81</v>
      </c>
      <c r="X312" s="42">
        <v>3500</v>
      </c>
      <c r="Y312" s="42">
        <v>410</v>
      </c>
      <c r="Z312" s="42" t="s">
        <v>81</v>
      </c>
      <c r="AA312" s="42">
        <v>10000</v>
      </c>
      <c r="AB312" s="42">
        <v>9900</v>
      </c>
      <c r="AC312" s="42" t="s">
        <v>81</v>
      </c>
      <c r="AD312" s="42">
        <v>10000</v>
      </c>
      <c r="AE312" s="42">
        <v>10000</v>
      </c>
      <c r="AF312" s="42" t="s">
        <v>80</v>
      </c>
      <c r="AG312" s="42">
        <v>10000</v>
      </c>
      <c r="AH312" s="42">
        <v>9900</v>
      </c>
      <c r="AI312" s="42" t="s">
        <v>81</v>
      </c>
      <c r="AJ312" s="42">
        <v>10000</v>
      </c>
      <c r="AK312" s="42">
        <v>10000</v>
      </c>
      <c r="AL312" s="42" t="s">
        <v>80</v>
      </c>
      <c r="AM312" s="42" t="s">
        <v>82</v>
      </c>
      <c r="AN312" s="67" t="s">
        <v>82</v>
      </c>
      <c r="AO312" s="67">
        <v>0.5</v>
      </c>
      <c r="AP312" s="67" t="s">
        <v>1059</v>
      </c>
      <c r="AQ312" s="67" t="s">
        <v>1100</v>
      </c>
      <c r="AR312" s="67" t="s">
        <v>1059</v>
      </c>
      <c r="AS312" s="67">
        <v>2.8</v>
      </c>
      <c r="AT312" s="67" t="s">
        <v>1061</v>
      </c>
      <c r="AU312" s="67">
        <v>1000000</v>
      </c>
      <c r="AV312" s="67">
        <v>13100</v>
      </c>
      <c r="AW312" s="67">
        <v>15100</v>
      </c>
      <c r="AX312" s="67" t="s">
        <v>1061</v>
      </c>
      <c r="AY312" s="67">
        <v>64.55</v>
      </c>
      <c r="AZ312" s="67">
        <v>36.14</v>
      </c>
      <c r="BA312" s="39" t="s">
        <v>1029</v>
      </c>
      <c r="BB312" s="105" t="s">
        <v>1060</v>
      </c>
    </row>
    <row r="313" spans="1:54" ht="12.75">
      <c r="A313" s="42" t="s">
        <v>277</v>
      </c>
      <c r="B313" s="40" t="s">
        <v>753</v>
      </c>
      <c r="C313" s="41">
        <v>200</v>
      </c>
      <c r="D313" s="76" t="s">
        <v>102</v>
      </c>
      <c r="E313" s="41">
        <v>200</v>
      </c>
      <c r="F313" s="76" t="s">
        <v>102</v>
      </c>
      <c r="G313" s="41">
        <v>20000</v>
      </c>
      <c r="H313" s="76" t="s">
        <v>102</v>
      </c>
      <c r="I313" s="41">
        <v>20000</v>
      </c>
      <c r="J313" s="76" t="s">
        <v>102</v>
      </c>
      <c r="K313" s="41">
        <v>200</v>
      </c>
      <c r="L313" s="76" t="s">
        <v>102</v>
      </c>
      <c r="M313" s="41">
        <v>200</v>
      </c>
      <c r="N313" s="80" t="s">
        <v>102</v>
      </c>
      <c r="O313" s="67">
        <v>5500</v>
      </c>
      <c r="P313" s="67" t="s">
        <v>492</v>
      </c>
      <c r="Q313" s="67">
        <v>70000</v>
      </c>
      <c r="R313" s="67" t="s">
        <v>492</v>
      </c>
      <c r="S313" s="67">
        <v>190000</v>
      </c>
      <c r="T313" s="67" t="s">
        <v>80</v>
      </c>
      <c r="U313" s="42">
        <v>20</v>
      </c>
      <c r="V313" s="42">
        <v>3.2</v>
      </c>
      <c r="W313" s="42" t="s">
        <v>81</v>
      </c>
      <c r="X313" s="42">
        <v>20</v>
      </c>
      <c r="Y313" s="42">
        <v>3.2</v>
      </c>
      <c r="Z313" s="42" t="s">
        <v>81</v>
      </c>
      <c r="AA313" s="42">
        <v>2000</v>
      </c>
      <c r="AB313" s="42">
        <v>320</v>
      </c>
      <c r="AC313" s="42" t="s">
        <v>81</v>
      </c>
      <c r="AD313" s="42">
        <v>2000</v>
      </c>
      <c r="AE313" s="42">
        <v>320</v>
      </c>
      <c r="AF313" s="42" t="s">
        <v>81</v>
      </c>
      <c r="AG313" s="42">
        <v>20</v>
      </c>
      <c r="AH313" s="42">
        <v>3.2</v>
      </c>
      <c r="AI313" s="42" t="s">
        <v>81</v>
      </c>
      <c r="AJ313" s="42">
        <v>20</v>
      </c>
      <c r="AK313" s="42">
        <v>3.2</v>
      </c>
      <c r="AL313" s="42" t="s">
        <v>81</v>
      </c>
      <c r="AM313" s="42" t="s">
        <v>82</v>
      </c>
      <c r="AN313" s="67" t="s">
        <v>82</v>
      </c>
      <c r="AO313" s="67">
        <v>0.025</v>
      </c>
      <c r="AP313" s="67" t="s">
        <v>1059</v>
      </c>
      <c r="AQ313" s="67" t="s">
        <v>1059</v>
      </c>
      <c r="AR313" s="67" t="s">
        <v>1059</v>
      </c>
      <c r="AS313" s="67">
        <v>20</v>
      </c>
      <c r="AT313" s="67" t="s">
        <v>1060</v>
      </c>
      <c r="AU313" s="67">
        <v>58000</v>
      </c>
      <c r="AV313" s="67" t="s">
        <v>1059</v>
      </c>
      <c r="AW313" s="67" t="s">
        <v>1059</v>
      </c>
      <c r="AX313" s="67" t="s">
        <v>1060</v>
      </c>
      <c r="AY313" s="67">
        <v>228</v>
      </c>
      <c r="AZ313" s="67" t="s">
        <v>1059</v>
      </c>
      <c r="BA313" s="39" t="s">
        <v>1029</v>
      </c>
      <c r="BB313" s="105" t="s">
        <v>1060</v>
      </c>
    </row>
    <row r="314" spans="1:54" ht="12.75">
      <c r="A314" s="42" t="s">
        <v>278</v>
      </c>
      <c r="B314" s="40" t="s">
        <v>754</v>
      </c>
      <c r="C314" s="41">
        <v>40</v>
      </c>
      <c r="D314" s="76" t="s">
        <v>95</v>
      </c>
      <c r="E314" s="41">
        <v>40</v>
      </c>
      <c r="F314" s="76" t="s">
        <v>95</v>
      </c>
      <c r="G314" s="41">
        <v>45</v>
      </c>
      <c r="H314" s="76" t="s">
        <v>79</v>
      </c>
      <c r="I314" s="41">
        <v>45</v>
      </c>
      <c r="J314" s="76" t="s">
        <v>79</v>
      </c>
      <c r="K314" s="41">
        <v>45</v>
      </c>
      <c r="L314" s="76" t="s">
        <v>79</v>
      </c>
      <c r="M314" s="41">
        <v>45</v>
      </c>
      <c r="N314" s="80" t="s">
        <v>79</v>
      </c>
      <c r="O314" s="67">
        <v>1100</v>
      </c>
      <c r="P314" s="67" t="s">
        <v>492</v>
      </c>
      <c r="Q314" s="67">
        <v>14000</v>
      </c>
      <c r="R314" s="67" t="s">
        <v>492</v>
      </c>
      <c r="S314" s="67">
        <v>190000</v>
      </c>
      <c r="T314" s="67" t="s">
        <v>80</v>
      </c>
      <c r="U314" s="42">
        <v>4</v>
      </c>
      <c r="V314" s="42">
        <v>630</v>
      </c>
      <c r="W314" s="42" t="s">
        <v>81</v>
      </c>
      <c r="X314" s="42">
        <v>4</v>
      </c>
      <c r="Y314" s="42">
        <v>630</v>
      </c>
      <c r="Z314" s="42" t="s">
        <v>81</v>
      </c>
      <c r="AA314" s="42">
        <v>4.5</v>
      </c>
      <c r="AB314" s="42">
        <v>710</v>
      </c>
      <c r="AC314" s="42" t="s">
        <v>81</v>
      </c>
      <c r="AD314" s="42">
        <v>4.5</v>
      </c>
      <c r="AE314" s="42">
        <v>710</v>
      </c>
      <c r="AF314" s="42" t="s">
        <v>81</v>
      </c>
      <c r="AG314" s="42">
        <v>4.5</v>
      </c>
      <c r="AH314" s="42">
        <v>710</v>
      </c>
      <c r="AI314" s="42" t="s">
        <v>81</v>
      </c>
      <c r="AJ314" s="42">
        <v>4.5</v>
      </c>
      <c r="AK314" s="42">
        <v>710</v>
      </c>
      <c r="AL314" s="42" t="s">
        <v>81</v>
      </c>
      <c r="AM314" s="42">
        <v>10</v>
      </c>
      <c r="AN314" s="67" t="s">
        <v>82</v>
      </c>
      <c r="AO314" s="67">
        <v>0.005</v>
      </c>
      <c r="AP314" s="67" t="s">
        <v>1059</v>
      </c>
      <c r="AQ314" s="67" t="s">
        <v>1059</v>
      </c>
      <c r="AR314" s="67" t="s">
        <v>1059</v>
      </c>
      <c r="AS314" s="67">
        <v>63000</v>
      </c>
      <c r="AT314" s="67" t="s">
        <v>1060</v>
      </c>
      <c r="AU314" s="67">
        <v>0.045</v>
      </c>
      <c r="AV314" s="67" t="s">
        <v>1059</v>
      </c>
      <c r="AW314" s="67" t="s">
        <v>1059</v>
      </c>
      <c r="AX314" s="67" t="s">
        <v>1060</v>
      </c>
      <c r="AY314" s="67">
        <v>346</v>
      </c>
      <c r="AZ314" s="67">
        <v>0.69</v>
      </c>
      <c r="BA314" s="39" t="s">
        <v>1029</v>
      </c>
      <c r="BB314" s="105" t="s">
        <v>1061</v>
      </c>
    </row>
    <row r="315" spans="1:54" ht="12.75">
      <c r="A315" s="43" t="s">
        <v>279</v>
      </c>
      <c r="B315" s="44" t="s">
        <v>755</v>
      </c>
      <c r="C315" s="41">
        <v>42</v>
      </c>
      <c r="D315" s="76" t="s">
        <v>389</v>
      </c>
      <c r="E315" s="41">
        <v>180</v>
      </c>
      <c r="F315" s="76" t="s">
        <v>389</v>
      </c>
      <c r="G315" s="41">
        <v>4200</v>
      </c>
      <c r="H315" s="76" t="s">
        <v>389</v>
      </c>
      <c r="I315" s="41">
        <v>18000</v>
      </c>
      <c r="J315" s="76" t="s">
        <v>389</v>
      </c>
      <c r="K315" s="41">
        <v>42</v>
      </c>
      <c r="L315" s="76" t="s">
        <v>389</v>
      </c>
      <c r="M315" s="41">
        <v>180</v>
      </c>
      <c r="N315" s="80" t="s">
        <v>389</v>
      </c>
      <c r="O315" s="67">
        <v>380</v>
      </c>
      <c r="P315" s="67" t="s">
        <v>389</v>
      </c>
      <c r="Q315" s="67">
        <v>1600</v>
      </c>
      <c r="R315" s="67" t="s">
        <v>389</v>
      </c>
      <c r="S315" s="67">
        <v>1800</v>
      </c>
      <c r="T315" s="67" t="s">
        <v>389</v>
      </c>
      <c r="U315" s="42">
        <v>4.2</v>
      </c>
      <c r="V315" s="42">
        <v>0.47</v>
      </c>
      <c r="W315" s="42" t="s">
        <v>81</v>
      </c>
      <c r="X315" s="42">
        <v>18</v>
      </c>
      <c r="Y315" s="42">
        <v>2</v>
      </c>
      <c r="Z315" s="42" t="s">
        <v>81</v>
      </c>
      <c r="AA315" s="42">
        <v>420</v>
      </c>
      <c r="AB315" s="42">
        <v>47</v>
      </c>
      <c r="AC315" s="42" t="s">
        <v>81</v>
      </c>
      <c r="AD315" s="42">
        <v>1800</v>
      </c>
      <c r="AE315" s="42">
        <v>200</v>
      </c>
      <c r="AF315" s="42" t="s">
        <v>81</v>
      </c>
      <c r="AG315" s="42">
        <v>4.2</v>
      </c>
      <c r="AH315" s="42">
        <v>0.47</v>
      </c>
      <c r="AI315" s="42" t="s">
        <v>81</v>
      </c>
      <c r="AJ315" s="42">
        <v>18</v>
      </c>
      <c r="AK315" s="42">
        <v>2</v>
      </c>
      <c r="AL315" s="42" t="s">
        <v>81</v>
      </c>
      <c r="AM315" s="42" t="s">
        <v>82</v>
      </c>
      <c r="AN315" s="67" t="s">
        <v>82</v>
      </c>
      <c r="AO315" s="67">
        <v>0.003</v>
      </c>
      <c r="AP315" s="67" t="s">
        <v>1059</v>
      </c>
      <c r="AQ315" s="67" t="s">
        <v>1094</v>
      </c>
      <c r="AR315" s="67" t="s">
        <v>1059</v>
      </c>
      <c r="AS315" s="67" t="s">
        <v>1059</v>
      </c>
      <c r="AT315" s="67" t="s">
        <v>1061</v>
      </c>
      <c r="AU315" s="67">
        <v>1000000</v>
      </c>
      <c r="AV315" s="67">
        <v>13100</v>
      </c>
      <c r="AW315" s="67">
        <v>15000</v>
      </c>
      <c r="AX315" s="67" t="s">
        <v>1061</v>
      </c>
      <c r="AY315" s="67">
        <v>124.3</v>
      </c>
      <c r="AZ315" s="67">
        <v>4.5</v>
      </c>
      <c r="BA315" s="39" t="s">
        <v>1029</v>
      </c>
      <c r="BB315" s="105" t="s">
        <v>1060</v>
      </c>
    </row>
    <row r="316" spans="1:54" ht="12.75">
      <c r="A316" s="43" t="s">
        <v>280</v>
      </c>
      <c r="B316" s="44" t="s">
        <v>756</v>
      </c>
      <c r="C316" s="41">
        <v>37000</v>
      </c>
      <c r="D316" s="76" t="s">
        <v>492</v>
      </c>
      <c r="E316" s="41">
        <v>100000</v>
      </c>
      <c r="F316" s="76" t="s">
        <v>492</v>
      </c>
      <c r="G316" s="41">
        <v>3700000</v>
      </c>
      <c r="H316" s="76" t="s">
        <v>492</v>
      </c>
      <c r="I316" s="41">
        <v>10000000</v>
      </c>
      <c r="J316" s="76" t="s">
        <v>492</v>
      </c>
      <c r="K316" s="41">
        <v>37000</v>
      </c>
      <c r="L316" s="76" t="s">
        <v>492</v>
      </c>
      <c r="M316" s="41">
        <v>100000</v>
      </c>
      <c r="N316" s="80" t="s">
        <v>492</v>
      </c>
      <c r="O316" s="67">
        <v>10000</v>
      </c>
      <c r="P316" s="67" t="s">
        <v>80</v>
      </c>
      <c r="Q316" s="67">
        <v>10000</v>
      </c>
      <c r="R316" s="67" t="s">
        <v>80</v>
      </c>
      <c r="S316" s="67">
        <v>10000</v>
      </c>
      <c r="T316" s="67" t="s">
        <v>80</v>
      </c>
      <c r="U316" s="42">
        <v>3700</v>
      </c>
      <c r="V316" s="42">
        <v>690</v>
      </c>
      <c r="W316" s="42" t="s">
        <v>81</v>
      </c>
      <c r="X316" s="42">
        <v>10000</v>
      </c>
      <c r="Y316" s="42">
        <v>1900</v>
      </c>
      <c r="Z316" s="42" t="s">
        <v>81</v>
      </c>
      <c r="AA316" s="42">
        <v>10000</v>
      </c>
      <c r="AB316" s="42">
        <v>10000</v>
      </c>
      <c r="AC316" s="42" t="s">
        <v>80</v>
      </c>
      <c r="AD316" s="42">
        <v>10000</v>
      </c>
      <c r="AE316" s="42">
        <v>10000</v>
      </c>
      <c r="AF316" s="42" t="s">
        <v>80</v>
      </c>
      <c r="AG316" s="42">
        <v>3700</v>
      </c>
      <c r="AH316" s="42">
        <v>690</v>
      </c>
      <c r="AI316" s="42" t="s">
        <v>81</v>
      </c>
      <c r="AJ316" s="42">
        <v>10000</v>
      </c>
      <c r="AK316" s="42">
        <v>1900</v>
      </c>
      <c r="AL316" s="42" t="s">
        <v>81</v>
      </c>
      <c r="AM316" s="42" t="s">
        <v>82</v>
      </c>
      <c r="AN316" s="67" t="s">
        <v>82</v>
      </c>
      <c r="AO316" s="67">
        <v>1</v>
      </c>
      <c r="AP316" s="67" t="s">
        <v>1059</v>
      </c>
      <c r="AQ316" s="67" t="s">
        <v>1059</v>
      </c>
      <c r="AR316" s="67" t="s">
        <v>1059</v>
      </c>
      <c r="AS316" s="67">
        <v>30</v>
      </c>
      <c r="AT316" s="67" t="s">
        <v>1061</v>
      </c>
      <c r="AU316" s="67">
        <v>243500</v>
      </c>
      <c r="AV316" s="67">
        <v>13100</v>
      </c>
      <c r="AW316" s="67">
        <v>15100</v>
      </c>
      <c r="AX316" s="67" t="s">
        <v>1061</v>
      </c>
      <c r="AY316" s="67">
        <v>56.9</v>
      </c>
      <c r="AZ316" s="67" t="s">
        <v>1059</v>
      </c>
      <c r="BA316" s="39" t="s">
        <v>1029</v>
      </c>
      <c r="BB316" s="105" t="s">
        <v>1060</v>
      </c>
    </row>
    <row r="317" spans="1:54" ht="12.75">
      <c r="A317" s="43" t="s">
        <v>281</v>
      </c>
      <c r="B317" s="44" t="s">
        <v>757</v>
      </c>
      <c r="C317" s="41">
        <v>1100</v>
      </c>
      <c r="D317" s="76" t="s">
        <v>492</v>
      </c>
      <c r="E317" s="41">
        <v>3100</v>
      </c>
      <c r="F317" s="76" t="s">
        <v>492</v>
      </c>
      <c r="G317" s="41">
        <v>110000</v>
      </c>
      <c r="H317" s="76" t="s">
        <v>492</v>
      </c>
      <c r="I317" s="41">
        <v>310000</v>
      </c>
      <c r="J317" s="76" t="s">
        <v>492</v>
      </c>
      <c r="K317" s="41">
        <v>110000</v>
      </c>
      <c r="L317" s="76" t="s">
        <v>492</v>
      </c>
      <c r="M317" s="41">
        <v>310000</v>
      </c>
      <c r="N317" s="80" t="s">
        <v>492</v>
      </c>
      <c r="O317" s="67">
        <v>6600</v>
      </c>
      <c r="P317" s="67" t="s">
        <v>492</v>
      </c>
      <c r="Q317" s="67">
        <v>10000</v>
      </c>
      <c r="R317" s="67" t="s">
        <v>80</v>
      </c>
      <c r="S317" s="67">
        <v>10000</v>
      </c>
      <c r="T317" s="67" t="s">
        <v>80</v>
      </c>
      <c r="U317" s="42">
        <v>110</v>
      </c>
      <c r="V317" s="42">
        <v>27</v>
      </c>
      <c r="W317" s="42" t="s">
        <v>81</v>
      </c>
      <c r="X317" s="42">
        <v>310</v>
      </c>
      <c r="Y317" s="42">
        <v>77</v>
      </c>
      <c r="Z317" s="42" t="s">
        <v>81</v>
      </c>
      <c r="AA317" s="42">
        <v>10000</v>
      </c>
      <c r="AB317" s="42">
        <v>2700</v>
      </c>
      <c r="AC317" s="42" t="s">
        <v>81</v>
      </c>
      <c r="AD317" s="42">
        <v>10000</v>
      </c>
      <c r="AE317" s="42">
        <v>7700</v>
      </c>
      <c r="AF317" s="42" t="s">
        <v>81</v>
      </c>
      <c r="AG317" s="42">
        <v>10000</v>
      </c>
      <c r="AH317" s="42">
        <v>2700</v>
      </c>
      <c r="AI317" s="42" t="s">
        <v>81</v>
      </c>
      <c r="AJ317" s="42">
        <v>10000</v>
      </c>
      <c r="AK317" s="42">
        <v>7700</v>
      </c>
      <c r="AL317" s="42" t="s">
        <v>81</v>
      </c>
      <c r="AM317" s="42" t="s">
        <v>82</v>
      </c>
      <c r="AN317" s="67" t="s">
        <v>82</v>
      </c>
      <c r="AO317" s="67">
        <v>0.03</v>
      </c>
      <c r="AP317" s="67" t="s">
        <v>1059</v>
      </c>
      <c r="AQ317" s="67" t="s">
        <v>1059</v>
      </c>
      <c r="AR317" s="67" t="s">
        <v>1059</v>
      </c>
      <c r="AS317" s="67">
        <v>55</v>
      </c>
      <c r="AT317" s="67" t="s">
        <v>1061</v>
      </c>
      <c r="AU317" s="67">
        <v>52000</v>
      </c>
      <c r="AV317" s="67">
        <v>13100</v>
      </c>
      <c r="AW317" s="67">
        <v>15100</v>
      </c>
      <c r="AX317" s="67" t="s">
        <v>1061</v>
      </c>
      <c r="AY317" s="67">
        <v>70</v>
      </c>
      <c r="AZ317" s="67">
        <v>18.07</v>
      </c>
      <c r="BA317" s="39" t="s">
        <v>1029</v>
      </c>
      <c r="BB317" s="105" t="s">
        <v>1060</v>
      </c>
    </row>
    <row r="318" spans="1:54" ht="12.75">
      <c r="A318" s="42" t="s">
        <v>282</v>
      </c>
      <c r="B318" s="40" t="s">
        <v>758</v>
      </c>
      <c r="C318" s="41">
        <v>30</v>
      </c>
      <c r="D318" s="76" t="s">
        <v>102</v>
      </c>
      <c r="E318" s="41">
        <v>30</v>
      </c>
      <c r="F318" s="76" t="s">
        <v>102</v>
      </c>
      <c r="G318" s="41">
        <v>3000</v>
      </c>
      <c r="H318" s="76" t="s">
        <v>102</v>
      </c>
      <c r="I318" s="41">
        <v>3000</v>
      </c>
      <c r="J318" s="76" t="s">
        <v>102</v>
      </c>
      <c r="K318" s="41">
        <v>3000</v>
      </c>
      <c r="L318" s="76" t="s">
        <v>102</v>
      </c>
      <c r="M318" s="41">
        <v>3000</v>
      </c>
      <c r="N318" s="80" t="s">
        <v>102</v>
      </c>
      <c r="O318" s="67">
        <v>250</v>
      </c>
      <c r="P318" s="67" t="s">
        <v>389</v>
      </c>
      <c r="Q318" s="67">
        <v>1200</v>
      </c>
      <c r="R318" s="67" t="s">
        <v>389</v>
      </c>
      <c r="S318" s="67">
        <v>1400</v>
      </c>
      <c r="T318" s="67" t="s">
        <v>389</v>
      </c>
      <c r="U318" s="42">
        <v>3</v>
      </c>
      <c r="V318" s="42">
        <v>0.38</v>
      </c>
      <c r="W318" s="42" t="s">
        <v>81</v>
      </c>
      <c r="X318" s="42">
        <v>3</v>
      </c>
      <c r="Y318" s="42">
        <v>0.38</v>
      </c>
      <c r="Z318" s="42" t="s">
        <v>81</v>
      </c>
      <c r="AA318" s="42">
        <v>300</v>
      </c>
      <c r="AB318" s="42">
        <v>38</v>
      </c>
      <c r="AC318" s="42" t="s">
        <v>81</v>
      </c>
      <c r="AD318" s="42">
        <v>300</v>
      </c>
      <c r="AE318" s="42">
        <v>38</v>
      </c>
      <c r="AF318" s="42" t="s">
        <v>81</v>
      </c>
      <c r="AG318" s="42">
        <v>300</v>
      </c>
      <c r="AH318" s="42">
        <v>38</v>
      </c>
      <c r="AI318" s="42" t="s">
        <v>81</v>
      </c>
      <c r="AJ318" s="42">
        <v>300</v>
      </c>
      <c r="AK318" s="42">
        <v>38</v>
      </c>
      <c r="AL318" s="42" t="s">
        <v>81</v>
      </c>
      <c r="AM318" s="42" t="s">
        <v>82</v>
      </c>
      <c r="AN318" s="67" t="s">
        <v>82</v>
      </c>
      <c r="AO318" s="67">
        <v>0.004</v>
      </c>
      <c r="AP318" s="67">
        <v>0.013</v>
      </c>
      <c r="AQ318" s="67" t="s">
        <v>1101</v>
      </c>
      <c r="AR318" s="67">
        <v>1.8E-06</v>
      </c>
      <c r="AS318" s="67">
        <v>6</v>
      </c>
      <c r="AT318" s="67" t="s">
        <v>1061</v>
      </c>
      <c r="AU318" s="67">
        <v>6180</v>
      </c>
      <c r="AV318" s="67">
        <v>13200</v>
      </c>
      <c r="AW318" s="67">
        <v>15000</v>
      </c>
      <c r="AX318" s="67" t="s">
        <v>1061</v>
      </c>
      <c r="AY318" s="67">
        <v>-24.2</v>
      </c>
      <c r="AZ318" s="67">
        <v>4.5</v>
      </c>
      <c r="BA318" s="39" t="s">
        <v>1029</v>
      </c>
      <c r="BB318" s="105" t="s">
        <v>1060</v>
      </c>
    </row>
    <row r="319" spans="1:54" ht="12.75">
      <c r="A319" s="42" t="s">
        <v>283</v>
      </c>
      <c r="B319" s="40" t="s">
        <v>759</v>
      </c>
      <c r="C319" s="41">
        <v>4000</v>
      </c>
      <c r="D319" s="76" t="s">
        <v>102</v>
      </c>
      <c r="E319" s="41">
        <v>4000</v>
      </c>
      <c r="F319" s="76" t="s">
        <v>102</v>
      </c>
      <c r="G319" s="41">
        <v>400000</v>
      </c>
      <c r="H319" s="76" t="s">
        <v>102</v>
      </c>
      <c r="I319" s="41">
        <v>400000</v>
      </c>
      <c r="J319" s="76" t="s">
        <v>102</v>
      </c>
      <c r="K319" s="41">
        <v>400000</v>
      </c>
      <c r="L319" s="76" t="s">
        <v>102</v>
      </c>
      <c r="M319" s="41">
        <v>400000</v>
      </c>
      <c r="N319" s="80" t="s">
        <v>102</v>
      </c>
      <c r="O319" s="67">
        <v>10000</v>
      </c>
      <c r="P319" s="67" t="s">
        <v>80</v>
      </c>
      <c r="Q319" s="67">
        <v>10000</v>
      </c>
      <c r="R319" s="67" t="s">
        <v>80</v>
      </c>
      <c r="S319" s="67">
        <v>10000</v>
      </c>
      <c r="T319" s="67" t="s">
        <v>80</v>
      </c>
      <c r="U319" s="42">
        <v>400</v>
      </c>
      <c r="V319" s="42">
        <v>76</v>
      </c>
      <c r="W319" s="42" t="s">
        <v>81</v>
      </c>
      <c r="X319" s="42">
        <v>400</v>
      </c>
      <c r="Y319" s="42">
        <v>76</v>
      </c>
      <c r="Z319" s="42" t="s">
        <v>81</v>
      </c>
      <c r="AA319" s="42">
        <v>10000</v>
      </c>
      <c r="AB319" s="42">
        <v>7600</v>
      </c>
      <c r="AC319" s="42" t="s">
        <v>81</v>
      </c>
      <c r="AD319" s="42">
        <v>10000</v>
      </c>
      <c r="AE319" s="42">
        <v>7600</v>
      </c>
      <c r="AF319" s="42" t="s">
        <v>81</v>
      </c>
      <c r="AG319" s="42">
        <v>10000</v>
      </c>
      <c r="AH319" s="42">
        <v>7600</v>
      </c>
      <c r="AI319" s="42" t="s">
        <v>81</v>
      </c>
      <c r="AJ319" s="42">
        <v>10000</v>
      </c>
      <c r="AK319" s="42">
        <v>7600</v>
      </c>
      <c r="AL319" s="42" t="s">
        <v>81</v>
      </c>
      <c r="AM319" s="42" t="s">
        <v>82</v>
      </c>
      <c r="AN319" s="67" t="s">
        <v>82</v>
      </c>
      <c r="AO319" s="67">
        <v>0.6</v>
      </c>
      <c r="AP319" s="67" t="s">
        <v>1059</v>
      </c>
      <c r="AQ319" s="67" t="s">
        <v>1102</v>
      </c>
      <c r="AR319" s="67" t="s">
        <v>1059</v>
      </c>
      <c r="AS319" s="67">
        <v>32</v>
      </c>
      <c r="AT319" s="67" t="s">
        <v>1061</v>
      </c>
      <c r="AU319" s="67">
        <v>275000</v>
      </c>
      <c r="AV319" s="67">
        <v>13100</v>
      </c>
      <c r="AW319" s="67">
        <v>15100</v>
      </c>
      <c r="AX319" s="67" t="s">
        <v>1061</v>
      </c>
      <c r="AY319" s="67">
        <v>79.6</v>
      </c>
      <c r="AZ319" s="67">
        <v>2.57</v>
      </c>
      <c r="BA319" s="39" t="s">
        <v>1029</v>
      </c>
      <c r="BB319" s="105" t="s">
        <v>1060</v>
      </c>
    </row>
    <row r="320" spans="1:54" ht="12.75">
      <c r="A320" s="42" t="s">
        <v>284</v>
      </c>
      <c r="B320" s="40" t="s">
        <v>760</v>
      </c>
      <c r="C320" s="41">
        <v>2900</v>
      </c>
      <c r="D320" s="76" t="s">
        <v>492</v>
      </c>
      <c r="E320" s="41">
        <v>8200</v>
      </c>
      <c r="F320" s="76" t="s">
        <v>492</v>
      </c>
      <c r="G320" s="41">
        <v>290000</v>
      </c>
      <c r="H320" s="76" t="s">
        <v>492</v>
      </c>
      <c r="I320" s="41">
        <v>820000</v>
      </c>
      <c r="J320" s="76" t="s">
        <v>492</v>
      </c>
      <c r="K320" s="41">
        <v>290000</v>
      </c>
      <c r="L320" s="76" t="s">
        <v>492</v>
      </c>
      <c r="M320" s="41">
        <v>820000</v>
      </c>
      <c r="N320" s="80" t="s">
        <v>492</v>
      </c>
      <c r="O320" s="67">
        <v>10000</v>
      </c>
      <c r="P320" s="67" t="s">
        <v>80</v>
      </c>
      <c r="Q320" s="67">
        <v>10000</v>
      </c>
      <c r="R320" s="67" t="s">
        <v>80</v>
      </c>
      <c r="S320" s="67">
        <v>10000</v>
      </c>
      <c r="T320" s="67" t="s">
        <v>80</v>
      </c>
      <c r="U320" s="42">
        <v>290</v>
      </c>
      <c r="V320" s="42">
        <v>45</v>
      </c>
      <c r="W320" s="42" t="s">
        <v>81</v>
      </c>
      <c r="X320" s="42">
        <v>820</v>
      </c>
      <c r="Y320" s="42">
        <v>130</v>
      </c>
      <c r="Z320" s="42" t="s">
        <v>81</v>
      </c>
      <c r="AA320" s="42">
        <v>10000</v>
      </c>
      <c r="AB320" s="42">
        <v>4500</v>
      </c>
      <c r="AC320" s="42" t="s">
        <v>81</v>
      </c>
      <c r="AD320" s="42">
        <v>10000</v>
      </c>
      <c r="AE320" s="42">
        <v>10000</v>
      </c>
      <c r="AF320" s="42" t="s">
        <v>80</v>
      </c>
      <c r="AG320" s="42">
        <v>10000</v>
      </c>
      <c r="AH320" s="42">
        <v>4500</v>
      </c>
      <c r="AI320" s="42" t="s">
        <v>81</v>
      </c>
      <c r="AJ320" s="42">
        <v>10000</v>
      </c>
      <c r="AK320" s="42">
        <v>10000</v>
      </c>
      <c r="AL320" s="42" t="s">
        <v>80</v>
      </c>
      <c r="AM320" s="42" t="s">
        <v>82</v>
      </c>
      <c r="AN320" s="67" t="s">
        <v>82</v>
      </c>
      <c r="AO320" s="67">
        <v>0.08</v>
      </c>
      <c r="AP320" s="67" t="s">
        <v>1059</v>
      </c>
      <c r="AQ320" s="67" t="s">
        <v>1103</v>
      </c>
      <c r="AR320" s="67" t="s">
        <v>1059</v>
      </c>
      <c r="AS320" s="67">
        <v>17</v>
      </c>
      <c r="AT320" s="67" t="s">
        <v>1061</v>
      </c>
      <c r="AU320" s="67">
        <v>19550</v>
      </c>
      <c r="AV320" s="67">
        <v>13100</v>
      </c>
      <c r="AW320" s="67">
        <v>15100</v>
      </c>
      <c r="AX320" s="67" t="s">
        <v>1061</v>
      </c>
      <c r="AY320" s="67">
        <v>117.4</v>
      </c>
      <c r="AZ320" s="67">
        <v>18.07</v>
      </c>
      <c r="BA320" s="39" t="s">
        <v>1029</v>
      </c>
      <c r="BB320" s="105" t="s">
        <v>1060</v>
      </c>
    </row>
    <row r="321" spans="1:54" ht="12.75">
      <c r="A321" s="47" t="s">
        <v>454</v>
      </c>
      <c r="B321" s="48" t="s">
        <v>761</v>
      </c>
      <c r="C321" s="46">
        <v>2.1</v>
      </c>
      <c r="D321" s="76" t="s">
        <v>389</v>
      </c>
      <c r="E321" s="46">
        <v>8.8</v>
      </c>
      <c r="F321" s="76" t="s">
        <v>389</v>
      </c>
      <c r="G321" s="41">
        <v>210</v>
      </c>
      <c r="H321" s="76" t="s">
        <v>389</v>
      </c>
      <c r="I321" s="41">
        <v>880</v>
      </c>
      <c r="J321" s="76" t="s">
        <v>389</v>
      </c>
      <c r="K321" s="46">
        <v>2.1</v>
      </c>
      <c r="L321" s="76" t="s">
        <v>389</v>
      </c>
      <c r="M321" s="46">
        <v>8.8</v>
      </c>
      <c r="N321" s="80" t="s">
        <v>389</v>
      </c>
      <c r="O321" s="67">
        <v>19</v>
      </c>
      <c r="P321" s="67" t="s">
        <v>389</v>
      </c>
      <c r="Q321" s="67">
        <v>79</v>
      </c>
      <c r="R321" s="67" t="s">
        <v>389</v>
      </c>
      <c r="S321" s="67">
        <v>91</v>
      </c>
      <c r="T321" s="67" t="s">
        <v>389</v>
      </c>
      <c r="U321" s="42">
        <v>0.21</v>
      </c>
      <c r="V321" s="42">
        <v>0.028999999999999998</v>
      </c>
      <c r="W321" s="42" t="s">
        <v>81</v>
      </c>
      <c r="X321" s="42">
        <v>0.88</v>
      </c>
      <c r="Y321" s="42">
        <v>0.12</v>
      </c>
      <c r="Z321" s="42" t="s">
        <v>81</v>
      </c>
      <c r="AA321" s="42">
        <v>21</v>
      </c>
      <c r="AB321" s="42">
        <v>2.9</v>
      </c>
      <c r="AC321" s="42" t="s">
        <v>81</v>
      </c>
      <c r="AD321" s="42">
        <v>88</v>
      </c>
      <c r="AE321" s="42">
        <v>12</v>
      </c>
      <c r="AF321" s="42" t="s">
        <v>81</v>
      </c>
      <c r="AG321" s="42">
        <v>0.21</v>
      </c>
      <c r="AH321" s="42">
        <v>0.028999999999999998</v>
      </c>
      <c r="AI321" s="42" t="s">
        <v>81</v>
      </c>
      <c r="AJ321" s="42">
        <v>0.88</v>
      </c>
      <c r="AK321" s="42">
        <v>0.12</v>
      </c>
      <c r="AL321" s="42" t="s">
        <v>81</v>
      </c>
      <c r="AM321" s="42" t="s">
        <v>82</v>
      </c>
      <c r="AN321" s="67" t="s">
        <v>82</v>
      </c>
      <c r="AO321" s="67" t="s">
        <v>1059</v>
      </c>
      <c r="AP321" s="67" t="s">
        <v>1059</v>
      </c>
      <c r="AQ321" s="67">
        <v>0.001</v>
      </c>
      <c r="AR321" s="67" t="s">
        <v>1059</v>
      </c>
      <c r="AS321" s="67">
        <v>10</v>
      </c>
      <c r="AT321" s="67" t="s">
        <v>1061</v>
      </c>
      <c r="AU321" s="67">
        <v>100000</v>
      </c>
      <c r="AV321" s="67">
        <v>13046</v>
      </c>
      <c r="AW321" s="67">
        <v>14991</v>
      </c>
      <c r="AX321" s="67" t="s">
        <v>1061</v>
      </c>
      <c r="AY321" s="67">
        <v>39.5</v>
      </c>
      <c r="AZ321" s="67" t="s">
        <v>1059</v>
      </c>
      <c r="BA321" s="39" t="s">
        <v>1029</v>
      </c>
      <c r="BB321" s="105" t="s">
        <v>1060</v>
      </c>
    </row>
    <row r="322" spans="1:54" ht="12.75">
      <c r="A322" s="42" t="s">
        <v>762</v>
      </c>
      <c r="B322" s="40" t="s">
        <v>763</v>
      </c>
      <c r="C322" s="41">
        <v>11</v>
      </c>
      <c r="D322" s="76" t="s">
        <v>389</v>
      </c>
      <c r="E322" s="41">
        <v>44</v>
      </c>
      <c r="F322" s="76" t="s">
        <v>389</v>
      </c>
      <c r="G322" s="41">
        <v>1100</v>
      </c>
      <c r="H322" s="76" t="s">
        <v>389</v>
      </c>
      <c r="I322" s="41">
        <v>4400</v>
      </c>
      <c r="J322" s="76" t="s">
        <v>389</v>
      </c>
      <c r="K322" s="41">
        <v>11</v>
      </c>
      <c r="L322" s="76" t="s">
        <v>389</v>
      </c>
      <c r="M322" s="41">
        <v>44</v>
      </c>
      <c r="N322" s="80" t="s">
        <v>389</v>
      </c>
      <c r="O322" s="67">
        <v>96</v>
      </c>
      <c r="P322" s="67" t="s">
        <v>389</v>
      </c>
      <c r="Q322" s="67">
        <v>400</v>
      </c>
      <c r="R322" s="67" t="s">
        <v>389</v>
      </c>
      <c r="S322" s="67">
        <v>460</v>
      </c>
      <c r="T322" s="67" t="s">
        <v>389</v>
      </c>
      <c r="U322" s="42">
        <v>1.1</v>
      </c>
      <c r="V322" s="42">
        <v>0.27</v>
      </c>
      <c r="W322" s="42" t="s">
        <v>81</v>
      </c>
      <c r="X322" s="42">
        <v>4.4</v>
      </c>
      <c r="Y322" s="42">
        <v>1.1</v>
      </c>
      <c r="Z322" s="42" t="s">
        <v>81</v>
      </c>
      <c r="AA322" s="42">
        <v>110</v>
      </c>
      <c r="AB322" s="42">
        <v>27</v>
      </c>
      <c r="AC322" s="42" t="s">
        <v>81</v>
      </c>
      <c r="AD322" s="42">
        <v>440</v>
      </c>
      <c r="AE322" s="42">
        <v>110</v>
      </c>
      <c r="AF322" s="42" t="s">
        <v>81</v>
      </c>
      <c r="AG322" s="42">
        <v>1.1</v>
      </c>
      <c r="AH322" s="42">
        <v>0.27</v>
      </c>
      <c r="AI322" s="42" t="s">
        <v>81</v>
      </c>
      <c r="AJ322" s="42">
        <v>4.4</v>
      </c>
      <c r="AK322" s="42">
        <v>1.1</v>
      </c>
      <c r="AL322" s="42" t="s">
        <v>81</v>
      </c>
      <c r="AM322" s="42" t="s">
        <v>82</v>
      </c>
      <c r="AN322" s="67" t="s">
        <v>82</v>
      </c>
      <c r="AO322" s="67">
        <v>0.04</v>
      </c>
      <c r="AP322" s="67" t="s">
        <v>1059</v>
      </c>
      <c r="AQ322" s="67" t="s">
        <v>1072</v>
      </c>
      <c r="AR322" s="67" t="s">
        <v>1059</v>
      </c>
      <c r="AS322" s="67">
        <v>54</v>
      </c>
      <c r="AT322" s="67" t="s">
        <v>1061</v>
      </c>
      <c r="AU322" s="67">
        <v>17500</v>
      </c>
      <c r="AV322" s="67">
        <v>13100</v>
      </c>
      <c r="AW322" s="67">
        <v>15100</v>
      </c>
      <c r="AX322" s="67" t="s">
        <v>1061</v>
      </c>
      <c r="AY322" s="67">
        <v>128</v>
      </c>
      <c r="AZ322" s="67" t="s">
        <v>1059</v>
      </c>
      <c r="BA322" s="39" t="s">
        <v>1029</v>
      </c>
      <c r="BB322" s="105" t="s">
        <v>1060</v>
      </c>
    </row>
    <row r="323" spans="1:54" ht="12.75">
      <c r="A323" s="42" t="s">
        <v>285</v>
      </c>
      <c r="B323" s="40" t="s">
        <v>764</v>
      </c>
      <c r="C323" s="41">
        <v>1500</v>
      </c>
      <c r="D323" s="76" t="s">
        <v>389</v>
      </c>
      <c r="E323" s="41">
        <v>6200</v>
      </c>
      <c r="F323" s="76" t="s">
        <v>389</v>
      </c>
      <c r="G323" s="41">
        <v>150000</v>
      </c>
      <c r="H323" s="76" t="s">
        <v>389</v>
      </c>
      <c r="I323" s="41">
        <v>620000</v>
      </c>
      <c r="J323" s="76" t="s">
        <v>389</v>
      </c>
      <c r="K323" s="41">
        <v>150000</v>
      </c>
      <c r="L323" s="76" t="s">
        <v>389</v>
      </c>
      <c r="M323" s="41">
        <v>620000</v>
      </c>
      <c r="N323" s="80" t="s">
        <v>389</v>
      </c>
      <c r="O323" s="67">
        <v>10000</v>
      </c>
      <c r="P323" s="67" t="s">
        <v>80</v>
      </c>
      <c r="Q323" s="67">
        <v>10000</v>
      </c>
      <c r="R323" s="67" t="s">
        <v>80</v>
      </c>
      <c r="S323" s="67">
        <v>10000</v>
      </c>
      <c r="T323" s="67" t="s">
        <v>80</v>
      </c>
      <c r="U323" s="42">
        <v>150</v>
      </c>
      <c r="V323" s="42">
        <v>20</v>
      </c>
      <c r="W323" s="42" t="s">
        <v>81</v>
      </c>
      <c r="X323" s="42">
        <v>620</v>
      </c>
      <c r="Y323" s="42">
        <v>84</v>
      </c>
      <c r="Z323" s="42" t="s">
        <v>81</v>
      </c>
      <c r="AA323" s="42">
        <v>10000</v>
      </c>
      <c r="AB323" s="42">
        <v>2000</v>
      </c>
      <c r="AC323" s="42" t="s">
        <v>81</v>
      </c>
      <c r="AD323" s="42">
        <v>10000</v>
      </c>
      <c r="AE323" s="42">
        <v>8400</v>
      </c>
      <c r="AF323" s="42" t="s">
        <v>81</v>
      </c>
      <c r="AG323" s="42">
        <v>10000</v>
      </c>
      <c r="AH323" s="42">
        <v>2000</v>
      </c>
      <c r="AI323" s="42" t="s">
        <v>81</v>
      </c>
      <c r="AJ323" s="42">
        <v>10000</v>
      </c>
      <c r="AK323" s="42">
        <v>8400</v>
      </c>
      <c r="AL323" s="42" t="s">
        <v>81</v>
      </c>
      <c r="AM323" s="42" t="s">
        <v>82</v>
      </c>
      <c r="AN323" s="67" t="s">
        <v>82</v>
      </c>
      <c r="AO323" s="67">
        <v>1.4</v>
      </c>
      <c r="AP323" s="67" t="s">
        <v>1059</v>
      </c>
      <c r="AQ323" s="67" t="s">
        <v>1073</v>
      </c>
      <c r="AR323" s="67" t="s">
        <v>1059</v>
      </c>
      <c r="AS323" s="67">
        <v>10</v>
      </c>
      <c r="AT323" s="67" t="s">
        <v>1061</v>
      </c>
      <c r="AU323" s="67">
        <v>15600</v>
      </c>
      <c r="AV323" s="67">
        <v>13100</v>
      </c>
      <c r="AW323" s="67">
        <v>15100</v>
      </c>
      <c r="AX323" s="67" t="s">
        <v>1061</v>
      </c>
      <c r="AY323" s="67">
        <v>100.3</v>
      </c>
      <c r="AZ323" s="67">
        <v>4.5</v>
      </c>
      <c r="BA323" s="39" t="s">
        <v>1029</v>
      </c>
      <c r="BB323" s="105" t="s">
        <v>1060</v>
      </c>
    </row>
    <row r="324" spans="1:54" ht="12.75">
      <c r="A324" s="42" t="s">
        <v>286</v>
      </c>
      <c r="B324" s="40" t="s">
        <v>765</v>
      </c>
      <c r="C324" s="39">
        <v>6.7</v>
      </c>
      <c r="D324" s="75" t="s">
        <v>492</v>
      </c>
      <c r="E324" s="41">
        <v>26</v>
      </c>
      <c r="F324" s="76" t="s">
        <v>492</v>
      </c>
      <c r="G324" s="41">
        <v>670</v>
      </c>
      <c r="H324" s="76" t="s">
        <v>492</v>
      </c>
      <c r="I324" s="41">
        <v>2600</v>
      </c>
      <c r="J324" s="75" t="s">
        <v>492</v>
      </c>
      <c r="K324" s="39">
        <v>6.7</v>
      </c>
      <c r="L324" s="80" t="s">
        <v>492</v>
      </c>
      <c r="M324" s="39">
        <v>26</v>
      </c>
      <c r="N324" s="80" t="s">
        <v>492</v>
      </c>
      <c r="O324" s="67">
        <v>180</v>
      </c>
      <c r="P324" s="67" t="s">
        <v>492</v>
      </c>
      <c r="Q324" s="67">
        <v>800</v>
      </c>
      <c r="R324" s="67" t="s">
        <v>492</v>
      </c>
      <c r="S324" s="67">
        <v>10000</v>
      </c>
      <c r="T324" s="67" t="s">
        <v>80</v>
      </c>
      <c r="U324" s="42">
        <v>0.67</v>
      </c>
      <c r="V324" s="42">
        <v>0.083</v>
      </c>
      <c r="W324" s="42" t="s">
        <v>81</v>
      </c>
      <c r="X324" s="42">
        <v>2.6</v>
      </c>
      <c r="Y324" s="42">
        <v>0.32</v>
      </c>
      <c r="Z324" s="42" t="s">
        <v>81</v>
      </c>
      <c r="AA324" s="42">
        <v>67</v>
      </c>
      <c r="AB324" s="42">
        <v>8.3</v>
      </c>
      <c r="AC324" s="42" t="s">
        <v>81</v>
      </c>
      <c r="AD324" s="42">
        <v>260</v>
      </c>
      <c r="AE324" s="42">
        <v>32</v>
      </c>
      <c r="AF324" s="42" t="s">
        <v>81</v>
      </c>
      <c r="AG324" s="42">
        <v>0.67</v>
      </c>
      <c r="AH324" s="42">
        <v>0.083</v>
      </c>
      <c r="AI324" s="42" t="s">
        <v>81</v>
      </c>
      <c r="AJ324" s="42">
        <v>2.6</v>
      </c>
      <c r="AK324" s="42">
        <v>0.32</v>
      </c>
      <c r="AL324" s="42" t="s">
        <v>81</v>
      </c>
      <c r="AM324" s="42" t="s">
        <v>82</v>
      </c>
      <c r="AN324" s="67" t="s">
        <v>82</v>
      </c>
      <c r="AO324" s="67" t="s">
        <v>1059</v>
      </c>
      <c r="AP324" s="67">
        <v>0.099</v>
      </c>
      <c r="AQ324" s="67" t="s">
        <v>1059</v>
      </c>
      <c r="AR324" s="67">
        <v>2.8E-05</v>
      </c>
      <c r="AS324" s="67">
        <v>5.2</v>
      </c>
      <c r="AT324" s="67" t="s">
        <v>1060</v>
      </c>
      <c r="AU324" s="67">
        <v>200000</v>
      </c>
      <c r="AV324" s="67" t="s">
        <v>1059</v>
      </c>
      <c r="AW324" s="67" t="s">
        <v>1059</v>
      </c>
      <c r="AX324" s="67" t="s">
        <v>1061</v>
      </c>
      <c r="AY324" s="67">
        <v>203</v>
      </c>
      <c r="AZ324" s="67" t="s">
        <v>1059</v>
      </c>
      <c r="BA324" s="39" t="s">
        <v>1029</v>
      </c>
      <c r="BB324" s="105" t="s">
        <v>1060</v>
      </c>
    </row>
    <row r="325" spans="1:54" ht="12.75">
      <c r="A325" s="42" t="s">
        <v>287</v>
      </c>
      <c r="B325" s="40" t="s">
        <v>766</v>
      </c>
      <c r="C325" s="41">
        <v>1</v>
      </c>
      <c r="D325" s="76" t="s">
        <v>102</v>
      </c>
      <c r="E325" s="41">
        <v>1</v>
      </c>
      <c r="F325" s="76" t="s">
        <v>102</v>
      </c>
      <c r="G325" s="41">
        <v>100</v>
      </c>
      <c r="H325" s="76" t="s">
        <v>102</v>
      </c>
      <c r="I325" s="41">
        <v>100</v>
      </c>
      <c r="J325" s="76" t="s">
        <v>102</v>
      </c>
      <c r="K325" s="41">
        <v>1000</v>
      </c>
      <c r="L325" s="76" t="s">
        <v>102</v>
      </c>
      <c r="M325" s="41">
        <v>1000</v>
      </c>
      <c r="N325" s="80" t="s">
        <v>102</v>
      </c>
      <c r="O325" s="67">
        <v>55</v>
      </c>
      <c r="P325" s="67" t="s">
        <v>492</v>
      </c>
      <c r="Q325" s="67">
        <v>700</v>
      </c>
      <c r="R325" s="67" t="s">
        <v>492</v>
      </c>
      <c r="S325" s="67">
        <v>190000</v>
      </c>
      <c r="T325" s="67" t="s">
        <v>80</v>
      </c>
      <c r="U325" s="42">
        <v>0.1</v>
      </c>
      <c r="V325" s="42">
        <v>0.21</v>
      </c>
      <c r="W325" s="42" t="s">
        <v>81</v>
      </c>
      <c r="X325" s="42">
        <v>0.1</v>
      </c>
      <c r="Y325" s="42">
        <v>0.21</v>
      </c>
      <c r="Z325" s="42" t="s">
        <v>81</v>
      </c>
      <c r="AA325" s="42">
        <v>10</v>
      </c>
      <c r="AB325" s="42">
        <v>21</v>
      </c>
      <c r="AC325" s="42" t="s">
        <v>81</v>
      </c>
      <c r="AD325" s="42">
        <v>10</v>
      </c>
      <c r="AE325" s="42">
        <v>21</v>
      </c>
      <c r="AF325" s="42" t="s">
        <v>81</v>
      </c>
      <c r="AG325" s="42">
        <v>100</v>
      </c>
      <c r="AH325" s="42">
        <v>210</v>
      </c>
      <c r="AI325" s="42" t="s">
        <v>81</v>
      </c>
      <c r="AJ325" s="42">
        <v>100</v>
      </c>
      <c r="AK325" s="42">
        <v>210</v>
      </c>
      <c r="AL325" s="42" t="s">
        <v>81</v>
      </c>
      <c r="AM325" s="42">
        <v>30</v>
      </c>
      <c r="AN325" s="67" t="s">
        <v>82</v>
      </c>
      <c r="AO325" s="67">
        <v>0.00025</v>
      </c>
      <c r="AP325" s="67" t="s">
        <v>1059</v>
      </c>
      <c r="AQ325" s="67" t="s">
        <v>1059</v>
      </c>
      <c r="AR325" s="67" t="s">
        <v>1059</v>
      </c>
      <c r="AS325" s="67">
        <v>790</v>
      </c>
      <c r="AT325" s="67" t="s">
        <v>1060</v>
      </c>
      <c r="AU325" s="67">
        <v>25</v>
      </c>
      <c r="AV325" s="67" t="s">
        <v>1059</v>
      </c>
      <c r="AW325" s="67" t="s">
        <v>1059</v>
      </c>
      <c r="AX325" s="67" t="s">
        <v>1060</v>
      </c>
      <c r="AY325" s="67">
        <v>348</v>
      </c>
      <c r="AZ325" s="67">
        <v>3.61</v>
      </c>
      <c r="BA325" s="39" t="s">
        <v>1029</v>
      </c>
      <c r="BB325" s="105" t="s">
        <v>1060</v>
      </c>
    </row>
    <row r="326" spans="1:54" ht="12.75">
      <c r="A326" s="43" t="s">
        <v>288</v>
      </c>
      <c r="B326" s="44" t="s">
        <v>767</v>
      </c>
      <c r="C326" s="41">
        <v>84</v>
      </c>
      <c r="D326" s="76" t="s">
        <v>389</v>
      </c>
      <c r="E326" s="41">
        <v>350</v>
      </c>
      <c r="F326" s="76" t="s">
        <v>389</v>
      </c>
      <c r="G326" s="41">
        <v>8400</v>
      </c>
      <c r="H326" s="76" t="s">
        <v>389</v>
      </c>
      <c r="I326" s="41">
        <v>35000</v>
      </c>
      <c r="J326" s="76" t="s">
        <v>389</v>
      </c>
      <c r="K326" s="41">
        <v>84</v>
      </c>
      <c r="L326" s="76" t="s">
        <v>389</v>
      </c>
      <c r="M326" s="41">
        <v>350</v>
      </c>
      <c r="N326" s="80" t="s">
        <v>389</v>
      </c>
      <c r="O326" s="67">
        <v>770</v>
      </c>
      <c r="P326" s="67" t="s">
        <v>389</v>
      </c>
      <c r="Q326" s="67">
        <v>3200</v>
      </c>
      <c r="R326" s="67" t="s">
        <v>389</v>
      </c>
      <c r="S326" s="67">
        <v>3600</v>
      </c>
      <c r="T326" s="67" t="s">
        <v>389</v>
      </c>
      <c r="U326" s="42">
        <v>8.4</v>
      </c>
      <c r="V326" s="42">
        <v>47</v>
      </c>
      <c r="W326" s="42" t="s">
        <v>81</v>
      </c>
      <c r="X326" s="42">
        <v>35</v>
      </c>
      <c r="Y326" s="42">
        <v>200</v>
      </c>
      <c r="Z326" s="42" t="s">
        <v>81</v>
      </c>
      <c r="AA326" s="42">
        <v>840</v>
      </c>
      <c r="AB326" s="42">
        <v>4700</v>
      </c>
      <c r="AC326" s="42" t="s">
        <v>81</v>
      </c>
      <c r="AD326" s="42">
        <v>3500</v>
      </c>
      <c r="AE326" s="42">
        <v>10000</v>
      </c>
      <c r="AF326" s="42" t="s">
        <v>80</v>
      </c>
      <c r="AG326" s="42">
        <v>8.4</v>
      </c>
      <c r="AH326" s="42">
        <v>47</v>
      </c>
      <c r="AI326" s="42" t="s">
        <v>81</v>
      </c>
      <c r="AJ326" s="42">
        <v>35</v>
      </c>
      <c r="AK326" s="42">
        <v>200</v>
      </c>
      <c r="AL326" s="42" t="s">
        <v>81</v>
      </c>
      <c r="AM326" s="42">
        <v>15</v>
      </c>
      <c r="AN326" s="67" t="s">
        <v>82</v>
      </c>
      <c r="AO326" s="67">
        <v>0.006</v>
      </c>
      <c r="AP326" s="67" t="s">
        <v>1059</v>
      </c>
      <c r="AQ326" s="67" t="s">
        <v>1104</v>
      </c>
      <c r="AR326" s="67" t="s">
        <v>1059</v>
      </c>
      <c r="AS326" s="67">
        <v>2200</v>
      </c>
      <c r="AT326" s="67" t="s">
        <v>1061</v>
      </c>
      <c r="AU326" s="67">
        <v>89</v>
      </c>
      <c r="AV326" s="67">
        <v>13100</v>
      </c>
      <c r="AW326" s="67">
        <v>15000</v>
      </c>
      <c r="AX326" s="67" t="s">
        <v>1061</v>
      </c>
      <c r="AY326" s="67">
        <v>163</v>
      </c>
      <c r="AZ326" s="67" t="s">
        <v>1059</v>
      </c>
      <c r="BA326" s="39" t="s">
        <v>1029</v>
      </c>
      <c r="BB326" s="105" t="s">
        <v>1060</v>
      </c>
    </row>
    <row r="327" spans="1:54" ht="12.75">
      <c r="A327" s="42" t="s">
        <v>289</v>
      </c>
      <c r="B327" s="40" t="s">
        <v>768</v>
      </c>
      <c r="C327" s="41">
        <v>20</v>
      </c>
      <c r="D327" s="76"/>
      <c r="E327" s="41">
        <v>20</v>
      </c>
      <c r="F327" s="76"/>
      <c r="G327" s="41">
        <v>2000</v>
      </c>
      <c r="H327" s="76"/>
      <c r="I327" s="41">
        <v>2000</v>
      </c>
      <c r="J327" s="76"/>
      <c r="K327" s="41">
        <v>200</v>
      </c>
      <c r="L327" s="76"/>
      <c r="M327" s="41">
        <v>200</v>
      </c>
      <c r="N327" s="80"/>
      <c r="O327" s="67">
        <v>620</v>
      </c>
      <c r="P327" s="67" t="s">
        <v>492</v>
      </c>
      <c r="Q327" s="67">
        <v>3200</v>
      </c>
      <c r="R327" s="67" t="s">
        <v>389</v>
      </c>
      <c r="S327" s="67">
        <v>3700</v>
      </c>
      <c r="T327" s="67" t="s">
        <v>389</v>
      </c>
      <c r="U327" s="42">
        <v>2</v>
      </c>
      <c r="V327" s="42">
        <v>0.28</v>
      </c>
      <c r="W327" s="42" t="s">
        <v>81</v>
      </c>
      <c r="X327" s="42">
        <v>2</v>
      </c>
      <c r="Y327" s="42">
        <v>0.28</v>
      </c>
      <c r="Z327" s="42" t="s">
        <v>81</v>
      </c>
      <c r="AA327" s="42">
        <v>200</v>
      </c>
      <c r="AB327" s="42">
        <v>28</v>
      </c>
      <c r="AC327" s="42" t="s">
        <v>81</v>
      </c>
      <c r="AD327" s="42">
        <v>200</v>
      </c>
      <c r="AE327" s="42">
        <v>28</v>
      </c>
      <c r="AF327" s="42" t="s">
        <v>81</v>
      </c>
      <c r="AG327" s="42">
        <v>20</v>
      </c>
      <c r="AH327" s="42">
        <v>2.8</v>
      </c>
      <c r="AI327" s="42" t="s">
        <v>81</v>
      </c>
      <c r="AJ327" s="42">
        <v>20</v>
      </c>
      <c r="AK327" s="42">
        <v>2.8</v>
      </c>
      <c r="AL327" s="42" t="s">
        <v>81</v>
      </c>
      <c r="AM327" s="42" t="s">
        <v>82</v>
      </c>
      <c r="AN327" s="67" t="s">
        <v>82</v>
      </c>
      <c r="AO327" s="67" t="s">
        <v>1059</v>
      </c>
      <c r="AP327" s="67">
        <v>0.0018</v>
      </c>
      <c r="AQ327" s="67" t="s">
        <v>1103</v>
      </c>
      <c r="AR327" s="67">
        <v>2.6E-07</v>
      </c>
      <c r="AS327" s="67">
        <v>12</v>
      </c>
      <c r="AT327" s="67" t="s">
        <v>1061</v>
      </c>
      <c r="AU327" s="67">
        <v>45000</v>
      </c>
      <c r="AV327" s="67">
        <v>13100</v>
      </c>
      <c r="AW327" s="67">
        <v>15100</v>
      </c>
      <c r="AX327" s="67" t="s">
        <v>1061</v>
      </c>
      <c r="AY327" s="67">
        <v>55.2</v>
      </c>
      <c r="AZ327" s="67">
        <v>0.69</v>
      </c>
      <c r="BA327" s="39" t="s">
        <v>1029</v>
      </c>
      <c r="BB327" s="105" t="s">
        <v>1060</v>
      </c>
    </row>
    <row r="328" spans="1:54" ht="12.75">
      <c r="A328" s="42" t="s">
        <v>457</v>
      </c>
      <c r="B328" s="40" t="s">
        <v>769</v>
      </c>
      <c r="C328" s="41">
        <v>30</v>
      </c>
      <c r="D328" s="76" t="s">
        <v>102</v>
      </c>
      <c r="E328" s="41">
        <v>30</v>
      </c>
      <c r="F328" s="76" t="s">
        <v>102</v>
      </c>
      <c r="G328" s="41">
        <v>3000</v>
      </c>
      <c r="H328" s="76" t="s">
        <v>102</v>
      </c>
      <c r="I328" s="41">
        <v>3000</v>
      </c>
      <c r="J328" s="76" t="s">
        <v>102</v>
      </c>
      <c r="K328" s="41">
        <v>30000</v>
      </c>
      <c r="L328" s="76" t="s">
        <v>102</v>
      </c>
      <c r="M328" s="41">
        <v>30000</v>
      </c>
      <c r="N328" s="80" t="s">
        <v>102</v>
      </c>
      <c r="O328" s="67">
        <v>110</v>
      </c>
      <c r="P328" s="67" t="s">
        <v>492</v>
      </c>
      <c r="Q328" s="67">
        <v>1400</v>
      </c>
      <c r="R328" s="67" t="s">
        <v>80</v>
      </c>
      <c r="S328" s="67">
        <v>190000</v>
      </c>
      <c r="T328" s="67" t="s">
        <v>80</v>
      </c>
      <c r="U328" s="42">
        <v>3</v>
      </c>
      <c r="V328" s="42">
        <v>1.2</v>
      </c>
      <c r="W328" s="42" t="s">
        <v>81</v>
      </c>
      <c r="X328" s="42">
        <v>3</v>
      </c>
      <c r="Y328" s="42">
        <v>1.2</v>
      </c>
      <c r="Z328" s="42" t="s">
        <v>81</v>
      </c>
      <c r="AA328" s="42">
        <v>300</v>
      </c>
      <c r="AB328" s="42">
        <v>120</v>
      </c>
      <c r="AC328" s="42" t="s">
        <v>81</v>
      </c>
      <c r="AD328" s="42">
        <v>300</v>
      </c>
      <c r="AE328" s="42">
        <v>120</v>
      </c>
      <c r="AF328" s="42" t="s">
        <v>81</v>
      </c>
      <c r="AG328" s="42">
        <v>3000</v>
      </c>
      <c r="AH328" s="42">
        <v>1200</v>
      </c>
      <c r="AI328" s="42" t="s">
        <v>81</v>
      </c>
      <c r="AJ328" s="42">
        <v>3000</v>
      </c>
      <c r="AK328" s="42">
        <v>1200</v>
      </c>
      <c r="AL328" s="42" t="s">
        <v>81</v>
      </c>
      <c r="AM328" s="42" t="s">
        <v>82</v>
      </c>
      <c r="AN328" s="67" t="s">
        <v>82</v>
      </c>
      <c r="AO328" s="67">
        <v>0.0005</v>
      </c>
      <c r="AP328" s="67" t="s">
        <v>1059</v>
      </c>
      <c r="AQ328" s="67" t="s">
        <v>1059</v>
      </c>
      <c r="AR328" s="67" t="s">
        <v>1059</v>
      </c>
      <c r="AS328" s="67">
        <v>112</v>
      </c>
      <c r="AT328" s="67" t="s">
        <v>1060</v>
      </c>
      <c r="AU328" s="67">
        <v>1000</v>
      </c>
      <c r="AV328" s="67" t="s">
        <v>1059</v>
      </c>
      <c r="AW328" s="67" t="s">
        <v>1059</v>
      </c>
      <c r="AX328" s="67" t="s">
        <v>1060</v>
      </c>
      <c r="AY328" s="67">
        <v>287</v>
      </c>
      <c r="AZ328" s="67">
        <v>1.39</v>
      </c>
      <c r="BA328" s="39" t="s">
        <v>1029</v>
      </c>
      <c r="BB328" s="105" t="s">
        <v>1060</v>
      </c>
    </row>
    <row r="329" spans="1:54" ht="12.75">
      <c r="A329" s="43" t="s">
        <v>290</v>
      </c>
      <c r="B329" s="44" t="s">
        <v>770</v>
      </c>
      <c r="C329" s="39">
        <v>2.2</v>
      </c>
      <c r="D329" s="75" t="s">
        <v>492</v>
      </c>
      <c r="E329" s="39">
        <v>26</v>
      </c>
      <c r="F329" s="75" t="s">
        <v>492</v>
      </c>
      <c r="G329" s="41">
        <v>220</v>
      </c>
      <c r="H329" s="76" t="s">
        <v>492</v>
      </c>
      <c r="I329" s="41">
        <v>2600</v>
      </c>
      <c r="J329" s="76" t="s">
        <v>492</v>
      </c>
      <c r="K329" s="39">
        <v>2.2</v>
      </c>
      <c r="L329" s="80" t="s">
        <v>492</v>
      </c>
      <c r="M329" s="39">
        <v>26</v>
      </c>
      <c r="N329" s="80" t="s">
        <v>492</v>
      </c>
      <c r="O329" s="67">
        <v>42</v>
      </c>
      <c r="P329" s="67" t="s">
        <v>492</v>
      </c>
      <c r="Q329" s="67">
        <v>790</v>
      </c>
      <c r="R329" s="67" t="s">
        <v>492</v>
      </c>
      <c r="S329" s="67">
        <v>190000</v>
      </c>
      <c r="T329" s="67" t="s">
        <v>80</v>
      </c>
      <c r="U329" s="42">
        <v>0.22</v>
      </c>
      <c r="V329" s="42">
        <v>1.7</v>
      </c>
      <c r="W329" s="42" t="s">
        <v>81</v>
      </c>
      <c r="X329" s="42">
        <v>2.6</v>
      </c>
      <c r="Y329" s="42">
        <v>20</v>
      </c>
      <c r="Z329" s="42" t="s">
        <v>81</v>
      </c>
      <c r="AA329" s="42">
        <v>22</v>
      </c>
      <c r="AB329" s="42">
        <v>170</v>
      </c>
      <c r="AC329" s="42" t="s">
        <v>81</v>
      </c>
      <c r="AD329" s="42">
        <v>260</v>
      </c>
      <c r="AE329" s="42">
        <v>2000</v>
      </c>
      <c r="AF329" s="42" t="s">
        <v>81</v>
      </c>
      <c r="AG329" s="42">
        <v>0.22</v>
      </c>
      <c r="AH329" s="42">
        <v>1.7</v>
      </c>
      <c r="AI329" s="42" t="s">
        <v>81</v>
      </c>
      <c r="AJ329" s="42">
        <v>2.6</v>
      </c>
      <c r="AK329" s="42">
        <v>20</v>
      </c>
      <c r="AL329" s="42" t="s">
        <v>81</v>
      </c>
      <c r="AM329" s="42">
        <v>15</v>
      </c>
      <c r="AN329" s="67" t="s">
        <v>82</v>
      </c>
      <c r="AO329" s="67">
        <v>0.002</v>
      </c>
      <c r="AP329" s="67">
        <v>0.1</v>
      </c>
      <c r="AQ329" s="67" t="s">
        <v>1059</v>
      </c>
      <c r="AR329" s="67">
        <v>0.00043</v>
      </c>
      <c r="AS329" s="67">
        <v>3000</v>
      </c>
      <c r="AT329" s="67" t="s">
        <v>1060</v>
      </c>
      <c r="AU329" s="67">
        <v>13.9</v>
      </c>
      <c r="AV329" s="67" t="s">
        <v>1059</v>
      </c>
      <c r="AW329" s="67" t="s">
        <v>1059</v>
      </c>
      <c r="AX329" s="67" t="s">
        <v>1060</v>
      </c>
      <c r="AY329" s="67">
        <v>379</v>
      </c>
      <c r="AZ329" s="67" t="s">
        <v>1059</v>
      </c>
      <c r="BA329" s="39" t="s">
        <v>1029</v>
      </c>
      <c r="BB329" s="105" t="s">
        <v>1060</v>
      </c>
    </row>
    <row r="330" spans="1:54" ht="12.75">
      <c r="A330" s="42" t="s">
        <v>291</v>
      </c>
      <c r="B330" s="40" t="s">
        <v>771</v>
      </c>
      <c r="C330" s="41">
        <v>150</v>
      </c>
      <c r="D330" s="76" t="s">
        <v>492</v>
      </c>
      <c r="E330" s="41">
        <v>410</v>
      </c>
      <c r="F330" s="76" t="s">
        <v>492</v>
      </c>
      <c r="G330" s="41">
        <v>15000</v>
      </c>
      <c r="H330" s="76" t="s">
        <v>492</v>
      </c>
      <c r="I330" s="41">
        <v>25000</v>
      </c>
      <c r="J330" s="76" t="s">
        <v>79</v>
      </c>
      <c r="K330" s="41">
        <v>150</v>
      </c>
      <c r="L330" s="76" t="s">
        <v>492</v>
      </c>
      <c r="M330" s="41">
        <v>410</v>
      </c>
      <c r="N330" s="80" t="s">
        <v>492</v>
      </c>
      <c r="O330" s="67">
        <v>880</v>
      </c>
      <c r="P330" s="67" t="s">
        <v>492</v>
      </c>
      <c r="Q330" s="67">
        <v>11000</v>
      </c>
      <c r="R330" s="67" t="s">
        <v>492</v>
      </c>
      <c r="S330" s="67">
        <v>190000</v>
      </c>
      <c r="T330" s="67" t="s">
        <v>80</v>
      </c>
      <c r="U330" s="42">
        <v>15</v>
      </c>
      <c r="V330" s="42">
        <v>600</v>
      </c>
      <c r="W330" s="42" t="s">
        <v>81</v>
      </c>
      <c r="X330" s="42">
        <v>41</v>
      </c>
      <c r="Y330" s="42">
        <v>1600</v>
      </c>
      <c r="Z330" s="42" t="s">
        <v>81</v>
      </c>
      <c r="AA330" s="42">
        <v>1500</v>
      </c>
      <c r="AB330" s="42">
        <v>60000</v>
      </c>
      <c r="AC330" s="42" t="s">
        <v>81</v>
      </c>
      <c r="AD330" s="42">
        <v>2500</v>
      </c>
      <c r="AE330" s="42">
        <v>100000</v>
      </c>
      <c r="AF330" s="42" t="s">
        <v>81</v>
      </c>
      <c r="AG330" s="42">
        <v>15</v>
      </c>
      <c r="AH330" s="42">
        <v>600</v>
      </c>
      <c r="AI330" s="42" t="s">
        <v>81</v>
      </c>
      <c r="AJ330" s="42">
        <v>41</v>
      </c>
      <c r="AK330" s="42">
        <v>1600</v>
      </c>
      <c r="AL330" s="42" t="s">
        <v>81</v>
      </c>
      <c r="AM330" s="42">
        <v>15</v>
      </c>
      <c r="AN330" s="67" t="s">
        <v>82</v>
      </c>
      <c r="AO330" s="67">
        <v>0.004</v>
      </c>
      <c r="AP330" s="67" t="s">
        <v>1059</v>
      </c>
      <c r="AQ330" s="67" t="s">
        <v>1098</v>
      </c>
      <c r="AR330" s="67" t="s">
        <v>1059</v>
      </c>
      <c r="AS330" s="67">
        <v>16000</v>
      </c>
      <c r="AT330" s="67" t="s">
        <v>1060</v>
      </c>
      <c r="AU330" s="67">
        <v>25</v>
      </c>
      <c r="AV330" s="67" t="s">
        <v>1059</v>
      </c>
      <c r="AW330" s="67" t="s">
        <v>1059</v>
      </c>
      <c r="AX330" s="67" t="s">
        <v>1060</v>
      </c>
      <c r="AY330" s="67">
        <v>241.05</v>
      </c>
      <c r="AZ330" s="67" t="s">
        <v>1059</v>
      </c>
      <c r="BA330" s="39" t="s">
        <v>1029</v>
      </c>
      <c r="BB330" s="105" t="s">
        <v>1061</v>
      </c>
    </row>
    <row r="331" spans="1:54" ht="12.75">
      <c r="A331" s="43" t="s">
        <v>772</v>
      </c>
      <c r="B331" s="44" t="s">
        <v>773</v>
      </c>
      <c r="C331" s="41">
        <v>2600</v>
      </c>
      <c r="D331" s="76" t="s">
        <v>492</v>
      </c>
      <c r="E331" s="41">
        <v>7200</v>
      </c>
      <c r="F331" s="76" t="s">
        <v>492</v>
      </c>
      <c r="G331" s="41">
        <v>260000</v>
      </c>
      <c r="H331" s="76" t="s">
        <v>492</v>
      </c>
      <c r="I331" s="41">
        <v>560000</v>
      </c>
      <c r="J331" s="76" t="s">
        <v>79</v>
      </c>
      <c r="K331" s="41">
        <v>2600</v>
      </c>
      <c r="L331" s="76" t="s">
        <v>492</v>
      </c>
      <c r="M331" s="41">
        <v>7200</v>
      </c>
      <c r="N331" s="80" t="s">
        <v>492</v>
      </c>
      <c r="O331" s="67">
        <v>10000</v>
      </c>
      <c r="P331" s="67" t="s">
        <v>80</v>
      </c>
      <c r="Q331" s="67">
        <v>10000</v>
      </c>
      <c r="R331" s="67" t="s">
        <v>80</v>
      </c>
      <c r="S331" s="67">
        <v>10000</v>
      </c>
      <c r="T331" s="67" t="s">
        <v>80</v>
      </c>
      <c r="U331" s="42">
        <v>260</v>
      </c>
      <c r="V331" s="42">
        <v>460</v>
      </c>
      <c r="W331" s="42" t="s">
        <v>81</v>
      </c>
      <c r="X331" s="42">
        <v>720</v>
      </c>
      <c r="Y331" s="42">
        <v>1300</v>
      </c>
      <c r="Z331" s="42" t="s">
        <v>81</v>
      </c>
      <c r="AA331" s="42">
        <v>10000</v>
      </c>
      <c r="AB331" s="42">
        <v>10000</v>
      </c>
      <c r="AC331" s="42" t="s">
        <v>80</v>
      </c>
      <c r="AD331" s="42">
        <v>10000</v>
      </c>
      <c r="AE331" s="42">
        <v>10000</v>
      </c>
      <c r="AF331" s="42" t="s">
        <v>80</v>
      </c>
      <c r="AG331" s="42">
        <v>260</v>
      </c>
      <c r="AH331" s="42">
        <v>460</v>
      </c>
      <c r="AI331" s="42" t="s">
        <v>81</v>
      </c>
      <c r="AJ331" s="42">
        <v>720</v>
      </c>
      <c r="AK331" s="42">
        <v>1300</v>
      </c>
      <c r="AL331" s="42" t="s">
        <v>81</v>
      </c>
      <c r="AM331" s="42">
        <v>30</v>
      </c>
      <c r="AN331" s="67" t="s">
        <v>82</v>
      </c>
      <c r="AO331" s="67">
        <v>0.07</v>
      </c>
      <c r="AP331" s="67" t="s">
        <v>1059</v>
      </c>
      <c r="AQ331" s="67" t="s">
        <v>1059</v>
      </c>
      <c r="AR331" s="67" t="s">
        <v>1059</v>
      </c>
      <c r="AS331" s="67">
        <v>660</v>
      </c>
      <c r="AT331" s="67" t="s">
        <v>1061</v>
      </c>
      <c r="AU331" s="67">
        <v>560</v>
      </c>
      <c r="AV331" s="67">
        <v>13100</v>
      </c>
      <c r="AW331" s="67">
        <v>15100</v>
      </c>
      <c r="AX331" s="67" t="s">
        <v>1061</v>
      </c>
      <c r="AY331" s="67">
        <v>165.4</v>
      </c>
      <c r="AZ331" s="67" t="s">
        <v>1059</v>
      </c>
      <c r="BA331" s="39" t="s">
        <v>1029</v>
      </c>
      <c r="BB331" s="105" t="s">
        <v>1060</v>
      </c>
    </row>
    <row r="332" spans="1:54" ht="12.75">
      <c r="A332" s="47" t="s">
        <v>774</v>
      </c>
      <c r="B332" s="48" t="s">
        <v>775</v>
      </c>
      <c r="C332" s="41">
        <v>700</v>
      </c>
      <c r="D332" s="76" t="s">
        <v>102</v>
      </c>
      <c r="E332" s="41">
        <v>700</v>
      </c>
      <c r="F332" s="76" t="s">
        <v>102</v>
      </c>
      <c r="G332" s="41">
        <v>70000</v>
      </c>
      <c r="H332" s="76" t="s">
        <v>102</v>
      </c>
      <c r="I332" s="41">
        <v>70000</v>
      </c>
      <c r="J332" s="76" t="s">
        <v>102</v>
      </c>
      <c r="K332" s="41">
        <v>700</v>
      </c>
      <c r="L332" s="76" t="s">
        <v>102</v>
      </c>
      <c r="M332" s="41">
        <v>700</v>
      </c>
      <c r="N332" s="80" t="s">
        <v>102</v>
      </c>
      <c r="O332" s="67">
        <v>10000</v>
      </c>
      <c r="P332" s="67" t="s">
        <v>80</v>
      </c>
      <c r="Q332" s="67">
        <v>10000</v>
      </c>
      <c r="R332" s="67" t="s">
        <v>80</v>
      </c>
      <c r="S332" s="67">
        <v>10000</v>
      </c>
      <c r="T332" s="67" t="s">
        <v>80</v>
      </c>
      <c r="U332" s="42">
        <v>70</v>
      </c>
      <c r="V332" s="42">
        <v>40</v>
      </c>
      <c r="W332" s="42" t="s">
        <v>81</v>
      </c>
      <c r="X332" s="42">
        <v>70</v>
      </c>
      <c r="Y332" s="42">
        <v>40</v>
      </c>
      <c r="Z332" s="42" t="s">
        <v>81</v>
      </c>
      <c r="AA332" s="42">
        <v>7000</v>
      </c>
      <c r="AB332" s="42">
        <v>4000</v>
      </c>
      <c r="AC332" s="42" t="s">
        <v>81</v>
      </c>
      <c r="AD332" s="42">
        <v>7000</v>
      </c>
      <c r="AE332" s="42">
        <v>4000</v>
      </c>
      <c r="AF332" s="42" t="s">
        <v>81</v>
      </c>
      <c r="AG332" s="42">
        <v>70</v>
      </c>
      <c r="AH332" s="42">
        <v>40</v>
      </c>
      <c r="AI332" s="42" t="s">
        <v>81</v>
      </c>
      <c r="AJ332" s="42">
        <v>70</v>
      </c>
      <c r="AK332" s="42">
        <v>40</v>
      </c>
      <c r="AL332" s="42" t="s">
        <v>81</v>
      </c>
      <c r="AM332" s="42" t="s">
        <v>82</v>
      </c>
      <c r="AN332" s="67" t="s">
        <v>82</v>
      </c>
      <c r="AO332" s="67">
        <v>0.15</v>
      </c>
      <c r="AP332" s="67" t="s">
        <v>1059</v>
      </c>
      <c r="AQ332" s="67" t="s">
        <v>1059</v>
      </c>
      <c r="AR332" s="67" t="s">
        <v>1059</v>
      </c>
      <c r="AS332" s="67">
        <v>182</v>
      </c>
      <c r="AT332" s="67" t="s">
        <v>1061</v>
      </c>
      <c r="AU332" s="67">
        <v>530</v>
      </c>
      <c r="AV332" s="67">
        <v>13000</v>
      </c>
      <c r="AW332" s="67">
        <v>15000</v>
      </c>
      <c r="AX332" s="67" t="s">
        <v>1061</v>
      </c>
      <c r="AY332" s="67">
        <v>100</v>
      </c>
      <c r="AZ332" s="67" t="s">
        <v>1059</v>
      </c>
      <c r="BA332" s="39" t="s">
        <v>1029</v>
      </c>
      <c r="BB332" s="105" t="s">
        <v>1060</v>
      </c>
    </row>
    <row r="333" spans="1:54" ht="12.75">
      <c r="A333" s="47" t="s">
        <v>776</v>
      </c>
      <c r="B333" s="48" t="s">
        <v>777</v>
      </c>
      <c r="C333" s="41">
        <v>70</v>
      </c>
      <c r="D333" s="76" t="s">
        <v>102</v>
      </c>
      <c r="E333" s="41">
        <v>70</v>
      </c>
      <c r="F333" s="76" t="s">
        <v>102</v>
      </c>
      <c r="G333" s="41">
        <v>7000</v>
      </c>
      <c r="H333" s="76" t="s">
        <v>102</v>
      </c>
      <c r="I333" s="41">
        <v>7000</v>
      </c>
      <c r="J333" s="76" t="s">
        <v>102</v>
      </c>
      <c r="K333" s="41">
        <v>70</v>
      </c>
      <c r="L333" s="76" t="s">
        <v>102</v>
      </c>
      <c r="M333" s="41">
        <v>70</v>
      </c>
      <c r="N333" s="80" t="s">
        <v>102</v>
      </c>
      <c r="O333" s="67">
        <v>5500</v>
      </c>
      <c r="P333" s="67" t="s">
        <v>492</v>
      </c>
      <c r="Q333" s="67">
        <v>70000</v>
      </c>
      <c r="R333" s="67" t="s">
        <v>492</v>
      </c>
      <c r="S333" s="67">
        <v>190000</v>
      </c>
      <c r="T333" s="67" t="s">
        <v>80</v>
      </c>
      <c r="U333" s="42">
        <v>7</v>
      </c>
      <c r="V333" s="42">
        <v>2.4</v>
      </c>
      <c r="W333" s="42" t="s">
        <v>81</v>
      </c>
      <c r="X333" s="42">
        <v>7</v>
      </c>
      <c r="Y333" s="42">
        <v>2.4</v>
      </c>
      <c r="Z333" s="42" t="s">
        <v>81</v>
      </c>
      <c r="AA333" s="42">
        <v>700</v>
      </c>
      <c r="AB333" s="42">
        <v>240</v>
      </c>
      <c r="AC333" s="42" t="s">
        <v>81</v>
      </c>
      <c r="AD333" s="42">
        <v>700</v>
      </c>
      <c r="AE333" s="42">
        <v>240</v>
      </c>
      <c r="AF333" s="42" t="s">
        <v>81</v>
      </c>
      <c r="AG333" s="42">
        <v>7</v>
      </c>
      <c r="AH333" s="42">
        <v>2.4</v>
      </c>
      <c r="AI333" s="42" t="s">
        <v>81</v>
      </c>
      <c r="AJ333" s="42">
        <v>7</v>
      </c>
      <c r="AK333" s="42">
        <v>2.4</v>
      </c>
      <c r="AL333" s="42" t="s">
        <v>81</v>
      </c>
      <c r="AM333" s="42" t="s">
        <v>82</v>
      </c>
      <c r="AN333" s="67" t="s">
        <v>82</v>
      </c>
      <c r="AO333" s="67">
        <v>0.025</v>
      </c>
      <c r="AP333" s="67" t="s">
        <v>1059</v>
      </c>
      <c r="AQ333" s="67" t="s">
        <v>1059</v>
      </c>
      <c r="AR333" s="67" t="s">
        <v>1059</v>
      </c>
      <c r="AS333" s="67">
        <v>95</v>
      </c>
      <c r="AT333" s="67" t="s">
        <v>1060</v>
      </c>
      <c r="AU333" s="67">
        <v>1200</v>
      </c>
      <c r="AV333" s="67" t="s">
        <v>1059</v>
      </c>
      <c r="AW333" s="67" t="s">
        <v>1059</v>
      </c>
      <c r="AX333" s="67" t="s">
        <v>1060</v>
      </c>
      <c r="AY333" s="67">
        <v>367</v>
      </c>
      <c r="AZ333" s="67" t="s">
        <v>1059</v>
      </c>
      <c r="BA333" s="39" t="s">
        <v>1029</v>
      </c>
      <c r="BB333" s="105" t="s">
        <v>1060</v>
      </c>
    </row>
    <row r="334" spans="1:54" ht="12.75">
      <c r="A334" s="47" t="s">
        <v>778</v>
      </c>
      <c r="B334" s="48" t="s">
        <v>779</v>
      </c>
      <c r="C334" s="41">
        <v>70</v>
      </c>
      <c r="D334" s="76" t="s">
        <v>102</v>
      </c>
      <c r="E334" s="41">
        <v>70</v>
      </c>
      <c r="F334" s="76" t="s">
        <v>102</v>
      </c>
      <c r="G334" s="41">
        <v>7000</v>
      </c>
      <c r="H334" s="76" t="s">
        <v>102</v>
      </c>
      <c r="I334" s="41">
        <v>7000</v>
      </c>
      <c r="J334" s="76" t="s">
        <v>102</v>
      </c>
      <c r="K334" s="41">
        <v>70</v>
      </c>
      <c r="L334" s="76" t="s">
        <v>102</v>
      </c>
      <c r="M334" s="41">
        <v>70</v>
      </c>
      <c r="N334" s="80" t="s">
        <v>102</v>
      </c>
      <c r="O334" s="67">
        <v>2200</v>
      </c>
      <c r="P334" s="67" t="s">
        <v>492</v>
      </c>
      <c r="Q334" s="67">
        <v>28000</v>
      </c>
      <c r="R334" s="67" t="s">
        <v>492</v>
      </c>
      <c r="S334" s="67">
        <v>190000</v>
      </c>
      <c r="T334" s="67" t="s">
        <v>80</v>
      </c>
      <c r="U334" s="42">
        <v>7</v>
      </c>
      <c r="V334" s="42">
        <v>0.78</v>
      </c>
      <c r="W334" s="42" t="s">
        <v>81</v>
      </c>
      <c r="X334" s="42">
        <v>7</v>
      </c>
      <c r="Y334" s="42">
        <v>0.78</v>
      </c>
      <c r="Z334" s="42" t="s">
        <v>81</v>
      </c>
      <c r="AA334" s="42">
        <v>700</v>
      </c>
      <c r="AB334" s="42">
        <v>78</v>
      </c>
      <c r="AC334" s="42" t="s">
        <v>81</v>
      </c>
      <c r="AD334" s="42">
        <v>700</v>
      </c>
      <c r="AE334" s="42">
        <v>78</v>
      </c>
      <c r="AF334" s="42" t="s">
        <v>81</v>
      </c>
      <c r="AG334" s="42">
        <v>7</v>
      </c>
      <c r="AH334" s="42">
        <v>0.78</v>
      </c>
      <c r="AI334" s="42" t="s">
        <v>81</v>
      </c>
      <c r="AJ334" s="42">
        <v>7</v>
      </c>
      <c r="AK334" s="42">
        <v>0.78</v>
      </c>
      <c r="AL334" s="42" t="s">
        <v>81</v>
      </c>
      <c r="AM334" s="42" t="s">
        <v>82</v>
      </c>
      <c r="AN334" s="67" t="s">
        <v>82</v>
      </c>
      <c r="AO334" s="67">
        <v>0.01</v>
      </c>
      <c r="AP334" s="67" t="s">
        <v>1059</v>
      </c>
      <c r="AQ334" s="67" t="s">
        <v>1059</v>
      </c>
      <c r="AR334" s="67" t="s">
        <v>1059</v>
      </c>
      <c r="AS334" s="67">
        <v>0.24</v>
      </c>
      <c r="AT334" s="67" t="s">
        <v>1061</v>
      </c>
      <c r="AU334" s="67">
        <v>858000</v>
      </c>
      <c r="AV334" s="67">
        <v>13000</v>
      </c>
      <c r="AW334" s="67">
        <v>14900</v>
      </c>
      <c r="AX334" s="67" t="s">
        <v>1060</v>
      </c>
      <c r="AY334" s="67">
        <v>189</v>
      </c>
      <c r="AZ334" s="67" t="s">
        <v>1059</v>
      </c>
      <c r="BA334" s="39" t="s">
        <v>1029</v>
      </c>
      <c r="BB334" s="105" t="s">
        <v>1060</v>
      </c>
    </row>
    <row r="335" spans="1:54" ht="12.75">
      <c r="A335" s="42" t="s">
        <v>292</v>
      </c>
      <c r="B335" s="40" t="s">
        <v>780</v>
      </c>
      <c r="C335" s="41">
        <v>100</v>
      </c>
      <c r="D335" s="76" t="s">
        <v>102</v>
      </c>
      <c r="E335" s="41">
        <v>100</v>
      </c>
      <c r="F335" s="76" t="s">
        <v>102</v>
      </c>
      <c r="G335" s="41">
        <v>10000</v>
      </c>
      <c r="H335" s="76" t="s">
        <v>102</v>
      </c>
      <c r="I335" s="41">
        <v>10000</v>
      </c>
      <c r="J335" s="76" t="s">
        <v>102</v>
      </c>
      <c r="K335" s="41">
        <v>30000</v>
      </c>
      <c r="L335" s="76" t="s">
        <v>79</v>
      </c>
      <c r="M335" s="41">
        <v>30000</v>
      </c>
      <c r="N335" s="80" t="s">
        <v>79</v>
      </c>
      <c r="O335" s="67">
        <v>4400</v>
      </c>
      <c r="P335" s="67" t="s">
        <v>492</v>
      </c>
      <c r="Q335" s="67">
        <v>56000</v>
      </c>
      <c r="R335" s="67" t="s">
        <v>492</v>
      </c>
      <c r="S335" s="67">
        <v>190000</v>
      </c>
      <c r="T335" s="67" t="s">
        <v>80</v>
      </c>
      <c r="U335" s="42">
        <v>10</v>
      </c>
      <c r="V335" s="42">
        <v>25</v>
      </c>
      <c r="W335" s="42" t="s">
        <v>81</v>
      </c>
      <c r="X335" s="42">
        <v>10</v>
      </c>
      <c r="Y335" s="42">
        <v>25</v>
      </c>
      <c r="Z335" s="42" t="s">
        <v>81</v>
      </c>
      <c r="AA335" s="42">
        <v>1000</v>
      </c>
      <c r="AB335" s="42">
        <v>2500</v>
      </c>
      <c r="AC335" s="42" t="s">
        <v>81</v>
      </c>
      <c r="AD335" s="42">
        <v>1000</v>
      </c>
      <c r="AE335" s="42">
        <v>2500</v>
      </c>
      <c r="AF335" s="42" t="s">
        <v>81</v>
      </c>
      <c r="AG335" s="42">
        <v>3000</v>
      </c>
      <c r="AH335" s="42">
        <v>7500</v>
      </c>
      <c r="AI335" s="42" t="s">
        <v>81</v>
      </c>
      <c r="AJ335" s="42">
        <v>3000</v>
      </c>
      <c r="AK335" s="42">
        <v>7500</v>
      </c>
      <c r="AL335" s="42" t="s">
        <v>81</v>
      </c>
      <c r="AM335" s="42">
        <v>30</v>
      </c>
      <c r="AN335" s="67" t="s">
        <v>82</v>
      </c>
      <c r="AO335" s="67">
        <v>0.02</v>
      </c>
      <c r="AP335" s="67" t="s">
        <v>1059</v>
      </c>
      <c r="AQ335" s="67" t="s">
        <v>1098</v>
      </c>
      <c r="AR335" s="67" t="s">
        <v>1059</v>
      </c>
      <c r="AS335" s="67">
        <v>950</v>
      </c>
      <c r="AT335" s="67" t="s">
        <v>1060</v>
      </c>
      <c r="AU335" s="67">
        <v>30</v>
      </c>
      <c r="AV335" s="67" t="s">
        <v>1059</v>
      </c>
      <c r="AW335" s="67" t="s">
        <v>1059</v>
      </c>
      <c r="AX335" s="67" t="s">
        <v>1060</v>
      </c>
      <c r="AY335" s="67">
        <v>217.9</v>
      </c>
      <c r="AZ335" s="67">
        <v>0.98</v>
      </c>
      <c r="BA335" s="39" t="s">
        <v>1029</v>
      </c>
      <c r="BB335" s="105" t="s">
        <v>1061</v>
      </c>
    </row>
    <row r="336" spans="1:54" ht="12.75">
      <c r="A336" s="42" t="s">
        <v>293</v>
      </c>
      <c r="B336" s="40" t="s">
        <v>781</v>
      </c>
      <c r="C336" s="39">
        <v>0.37</v>
      </c>
      <c r="D336" s="75" t="s">
        <v>492</v>
      </c>
      <c r="E336" s="39">
        <v>1.4</v>
      </c>
      <c r="F336" s="75" t="s">
        <v>492</v>
      </c>
      <c r="G336" s="41">
        <v>37</v>
      </c>
      <c r="H336" s="76" t="s">
        <v>492</v>
      </c>
      <c r="I336" s="41">
        <v>140</v>
      </c>
      <c r="J336" s="76" t="s">
        <v>492</v>
      </c>
      <c r="K336" s="41">
        <v>370</v>
      </c>
      <c r="L336" s="76" t="s">
        <v>492</v>
      </c>
      <c r="M336" s="41">
        <v>1400</v>
      </c>
      <c r="N336" s="80" t="s">
        <v>492</v>
      </c>
      <c r="O336" s="67">
        <v>9.9</v>
      </c>
      <c r="P336" s="67" t="s">
        <v>492</v>
      </c>
      <c r="Q336" s="67">
        <v>44</v>
      </c>
      <c r="R336" s="67" t="s">
        <v>492</v>
      </c>
      <c r="S336" s="67">
        <v>190000</v>
      </c>
      <c r="T336" s="67" t="s">
        <v>80</v>
      </c>
      <c r="U336" s="42">
        <v>0.037000000000000005</v>
      </c>
      <c r="V336" s="42">
        <v>0.3</v>
      </c>
      <c r="W336" s="42" t="s">
        <v>81</v>
      </c>
      <c r="X336" s="42">
        <v>0.14</v>
      </c>
      <c r="Y336" s="42">
        <v>1.1</v>
      </c>
      <c r="Z336" s="42" t="s">
        <v>81</v>
      </c>
      <c r="AA336" s="42">
        <v>3.7</v>
      </c>
      <c r="AB336" s="42">
        <v>30</v>
      </c>
      <c r="AC336" s="42" t="s">
        <v>81</v>
      </c>
      <c r="AD336" s="42">
        <v>14</v>
      </c>
      <c r="AE336" s="42">
        <v>110</v>
      </c>
      <c r="AF336" s="42" t="s">
        <v>81</v>
      </c>
      <c r="AG336" s="42">
        <v>37</v>
      </c>
      <c r="AH336" s="42">
        <v>300</v>
      </c>
      <c r="AI336" s="42" t="s">
        <v>81</v>
      </c>
      <c r="AJ336" s="42">
        <v>140</v>
      </c>
      <c r="AK336" s="42">
        <v>1100</v>
      </c>
      <c r="AL336" s="42" t="s">
        <v>81</v>
      </c>
      <c r="AM336" s="42">
        <v>15</v>
      </c>
      <c r="AN336" s="67" t="s">
        <v>82</v>
      </c>
      <c r="AO336" s="67" t="s">
        <v>1059</v>
      </c>
      <c r="AP336" s="67">
        <v>1.8</v>
      </c>
      <c r="AQ336" s="67" t="s">
        <v>1059</v>
      </c>
      <c r="AR336" s="67">
        <v>0.00051</v>
      </c>
      <c r="AS336" s="67">
        <v>3200</v>
      </c>
      <c r="AT336" s="67" t="s">
        <v>1060</v>
      </c>
      <c r="AU336" s="67">
        <v>1690</v>
      </c>
      <c r="AV336" s="67" t="s">
        <v>1059</v>
      </c>
      <c r="AW336" s="67" t="s">
        <v>1059</v>
      </c>
      <c r="AX336" s="67" t="s">
        <v>1060</v>
      </c>
      <c r="AY336" s="67">
        <v>301</v>
      </c>
      <c r="AZ336" s="67">
        <v>0.69</v>
      </c>
      <c r="BA336" s="39" t="s">
        <v>1029</v>
      </c>
      <c r="BB336" s="105" t="s">
        <v>1061</v>
      </c>
    </row>
    <row r="337" spans="1:54" ht="12.75">
      <c r="A337" s="42" t="s">
        <v>294</v>
      </c>
      <c r="B337" s="40" t="s">
        <v>782</v>
      </c>
      <c r="C337" s="39">
        <v>0.37</v>
      </c>
      <c r="D337" s="75" t="s">
        <v>492</v>
      </c>
      <c r="E337" s="39">
        <v>1.4</v>
      </c>
      <c r="F337" s="75" t="s">
        <v>492</v>
      </c>
      <c r="G337" s="41">
        <v>37</v>
      </c>
      <c r="H337" s="76" t="s">
        <v>492</v>
      </c>
      <c r="I337" s="41">
        <v>140</v>
      </c>
      <c r="J337" s="76" t="s">
        <v>492</v>
      </c>
      <c r="K337" s="41">
        <v>370</v>
      </c>
      <c r="L337" s="76" t="s">
        <v>492</v>
      </c>
      <c r="M337" s="41">
        <v>1400</v>
      </c>
      <c r="N337" s="80" t="s">
        <v>492</v>
      </c>
      <c r="O337" s="67">
        <v>9.9</v>
      </c>
      <c r="P337" s="67" t="s">
        <v>492</v>
      </c>
      <c r="Q337" s="67">
        <v>44</v>
      </c>
      <c r="R337" s="67" t="s">
        <v>492</v>
      </c>
      <c r="S337" s="67">
        <v>190000</v>
      </c>
      <c r="T337" s="67" t="s">
        <v>80</v>
      </c>
      <c r="U337" s="42">
        <v>0.037000000000000005</v>
      </c>
      <c r="V337" s="42">
        <v>0.012</v>
      </c>
      <c r="W337" s="42" t="s">
        <v>81</v>
      </c>
      <c r="X337" s="42">
        <v>0.14</v>
      </c>
      <c r="Y337" s="42">
        <v>0.046</v>
      </c>
      <c r="Z337" s="42" t="s">
        <v>81</v>
      </c>
      <c r="AA337" s="42">
        <v>3.7</v>
      </c>
      <c r="AB337" s="42">
        <v>1.2</v>
      </c>
      <c r="AC337" s="42" t="s">
        <v>81</v>
      </c>
      <c r="AD337" s="42">
        <v>14</v>
      </c>
      <c r="AE337" s="42">
        <v>4.6</v>
      </c>
      <c r="AF337" s="42" t="s">
        <v>81</v>
      </c>
      <c r="AG337" s="42">
        <v>37</v>
      </c>
      <c r="AH337" s="42">
        <v>12</v>
      </c>
      <c r="AI337" s="42" t="s">
        <v>81</v>
      </c>
      <c r="AJ337" s="42">
        <v>140</v>
      </c>
      <c r="AK337" s="42">
        <v>46</v>
      </c>
      <c r="AL337" s="42" t="s">
        <v>81</v>
      </c>
      <c r="AM337" s="42" t="s">
        <v>82</v>
      </c>
      <c r="AN337" s="67" t="s">
        <v>82</v>
      </c>
      <c r="AO337" s="67" t="s">
        <v>1059</v>
      </c>
      <c r="AP337" s="67">
        <v>1.8</v>
      </c>
      <c r="AQ337" s="67" t="s">
        <v>1059</v>
      </c>
      <c r="AR337" s="67">
        <v>0.00051</v>
      </c>
      <c r="AS337" s="67">
        <v>87</v>
      </c>
      <c r="AT337" s="67" t="s">
        <v>1060</v>
      </c>
      <c r="AU337" s="67">
        <v>6.4</v>
      </c>
      <c r="AV337" s="67" t="s">
        <v>1059</v>
      </c>
      <c r="AW337" s="67" t="s">
        <v>1059</v>
      </c>
      <c r="AX337" s="67" t="s">
        <v>1060</v>
      </c>
      <c r="AY337" s="67">
        <v>306</v>
      </c>
      <c r="AZ337" s="67">
        <v>0.69</v>
      </c>
      <c r="BA337" s="39" t="s">
        <v>1029</v>
      </c>
      <c r="BB337" s="105" t="s">
        <v>1061</v>
      </c>
    </row>
    <row r="338" spans="1:54" ht="12.75">
      <c r="A338" s="43" t="s">
        <v>295</v>
      </c>
      <c r="B338" s="44" t="s">
        <v>783</v>
      </c>
      <c r="C338" s="41">
        <v>3700</v>
      </c>
      <c r="D338" s="76" t="s">
        <v>492</v>
      </c>
      <c r="E338" s="41">
        <v>10000</v>
      </c>
      <c r="F338" s="76" t="s">
        <v>492</v>
      </c>
      <c r="G338" s="41">
        <v>70000</v>
      </c>
      <c r="H338" s="76" t="s">
        <v>79</v>
      </c>
      <c r="I338" s="41">
        <v>70000</v>
      </c>
      <c r="J338" s="76" t="s">
        <v>79</v>
      </c>
      <c r="K338" s="41">
        <v>3700</v>
      </c>
      <c r="L338" s="76" t="s">
        <v>492</v>
      </c>
      <c r="M338" s="41">
        <v>10000</v>
      </c>
      <c r="N338" s="80" t="s">
        <v>492</v>
      </c>
      <c r="O338" s="67">
        <v>22000</v>
      </c>
      <c r="P338" s="67" t="s">
        <v>492</v>
      </c>
      <c r="Q338" s="67">
        <v>190000</v>
      </c>
      <c r="R338" s="67" t="s">
        <v>80</v>
      </c>
      <c r="S338" s="67">
        <v>190000</v>
      </c>
      <c r="T338" s="67" t="s">
        <v>80</v>
      </c>
      <c r="U338" s="42">
        <v>370</v>
      </c>
      <c r="V338" s="42">
        <v>860</v>
      </c>
      <c r="W338" s="42" t="s">
        <v>81</v>
      </c>
      <c r="X338" s="42">
        <v>1000</v>
      </c>
      <c r="Y338" s="42">
        <v>2300</v>
      </c>
      <c r="Z338" s="42" t="s">
        <v>81</v>
      </c>
      <c r="AA338" s="42">
        <v>7000</v>
      </c>
      <c r="AB338" s="42">
        <v>16000</v>
      </c>
      <c r="AC338" s="42" t="s">
        <v>81</v>
      </c>
      <c r="AD338" s="42">
        <v>7000</v>
      </c>
      <c r="AE338" s="42">
        <v>16000</v>
      </c>
      <c r="AF338" s="42" t="s">
        <v>81</v>
      </c>
      <c r="AG338" s="42">
        <v>370</v>
      </c>
      <c r="AH338" s="42">
        <v>860</v>
      </c>
      <c r="AI338" s="42" t="s">
        <v>81</v>
      </c>
      <c r="AJ338" s="42">
        <v>1000</v>
      </c>
      <c r="AK338" s="42">
        <v>2300</v>
      </c>
      <c r="AL338" s="42" t="s">
        <v>81</v>
      </c>
      <c r="AM338" s="42">
        <v>30</v>
      </c>
      <c r="AN338" s="67" t="s">
        <v>82</v>
      </c>
      <c r="AO338" s="67">
        <v>0.1</v>
      </c>
      <c r="AP338" s="67" t="s">
        <v>1059</v>
      </c>
      <c r="AQ338" s="67" t="s">
        <v>1059</v>
      </c>
      <c r="AR338" s="67" t="s">
        <v>1059</v>
      </c>
      <c r="AS338" s="67">
        <v>880</v>
      </c>
      <c r="AT338" s="67" t="s">
        <v>1060</v>
      </c>
      <c r="AU338" s="67">
        <v>70</v>
      </c>
      <c r="AV338" s="67" t="s">
        <v>1059</v>
      </c>
      <c r="AW338" s="67" t="s">
        <v>1059</v>
      </c>
      <c r="AX338" s="67" t="s">
        <v>1060</v>
      </c>
      <c r="AY338" s="67">
        <v>399</v>
      </c>
      <c r="AZ338" s="67" t="s">
        <v>1059</v>
      </c>
      <c r="BA338" s="39" t="s">
        <v>1029</v>
      </c>
      <c r="BB338" s="105" t="s">
        <v>1060</v>
      </c>
    </row>
    <row r="339" spans="1:54" ht="12.75">
      <c r="A339" s="42" t="s">
        <v>296</v>
      </c>
      <c r="B339" s="40" t="s">
        <v>784</v>
      </c>
      <c r="C339" s="39">
        <v>11</v>
      </c>
      <c r="D339" s="75" t="s">
        <v>492</v>
      </c>
      <c r="E339" s="39">
        <v>31</v>
      </c>
      <c r="F339" s="75" t="s">
        <v>492</v>
      </c>
      <c r="G339" s="41">
        <v>1100</v>
      </c>
      <c r="H339" s="76" t="s">
        <v>492</v>
      </c>
      <c r="I339" s="41">
        <v>3100</v>
      </c>
      <c r="J339" s="75" t="s">
        <v>492</v>
      </c>
      <c r="K339" s="39">
        <v>11</v>
      </c>
      <c r="L339" s="80" t="s">
        <v>492</v>
      </c>
      <c r="M339" s="39">
        <v>31</v>
      </c>
      <c r="N339" s="80" t="s">
        <v>492</v>
      </c>
      <c r="O339" s="67">
        <v>66</v>
      </c>
      <c r="P339" s="67" t="s">
        <v>492</v>
      </c>
      <c r="Q339" s="67">
        <v>840</v>
      </c>
      <c r="R339" s="67" t="s">
        <v>492</v>
      </c>
      <c r="S339" s="67">
        <v>190000</v>
      </c>
      <c r="T339" s="67" t="s">
        <v>80</v>
      </c>
      <c r="U339" s="42">
        <v>1.1</v>
      </c>
      <c r="V339" s="42">
        <v>0.17</v>
      </c>
      <c r="W339" s="42" t="s">
        <v>81</v>
      </c>
      <c r="X339" s="42">
        <v>3.1</v>
      </c>
      <c r="Y339" s="42">
        <v>0.48</v>
      </c>
      <c r="Z339" s="42" t="s">
        <v>81</v>
      </c>
      <c r="AA339" s="42">
        <v>110</v>
      </c>
      <c r="AB339" s="42">
        <v>17</v>
      </c>
      <c r="AC339" s="42" t="s">
        <v>81</v>
      </c>
      <c r="AD339" s="42">
        <v>310</v>
      </c>
      <c r="AE339" s="42">
        <v>48</v>
      </c>
      <c r="AF339" s="42" t="s">
        <v>81</v>
      </c>
      <c r="AG339" s="42">
        <v>1.1</v>
      </c>
      <c r="AH339" s="42">
        <v>0.17</v>
      </c>
      <c r="AI339" s="42" t="s">
        <v>81</v>
      </c>
      <c r="AJ339" s="42">
        <v>3.1</v>
      </c>
      <c r="AK339" s="42">
        <v>0.48</v>
      </c>
      <c r="AL339" s="42" t="s">
        <v>81</v>
      </c>
      <c r="AM339" s="42" t="s">
        <v>82</v>
      </c>
      <c r="AN339" s="67" t="s">
        <v>82</v>
      </c>
      <c r="AO339" s="67">
        <v>0.0003</v>
      </c>
      <c r="AP339" s="67">
        <v>0.021</v>
      </c>
      <c r="AQ339" s="67" t="s">
        <v>1066</v>
      </c>
      <c r="AR339" s="67" t="s">
        <v>1059</v>
      </c>
      <c r="AS339" s="67">
        <v>18</v>
      </c>
      <c r="AT339" s="67" t="s">
        <v>1060</v>
      </c>
      <c r="AU339" s="67">
        <v>100</v>
      </c>
      <c r="AV339" s="67" t="s">
        <v>1059</v>
      </c>
      <c r="AW339" s="67" t="s">
        <v>1059</v>
      </c>
      <c r="AX339" s="67" t="s">
        <v>1060</v>
      </c>
      <c r="AY339" s="67">
        <v>306.4</v>
      </c>
      <c r="AZ339" s="67" t="s">
        <v>1059</v>
      </c>
      <c r="BA339" s="39" t="s">
        <v>1029</v>
      </c>
      <c r="BB339" s="105" t="s">
        <v>1060</v>
      </c>
    </row>
    <row r="340" spans="1:54" ht="12.75">
      <c r="A340" s="42" t="s">
        <v>297</v>
      </c>
      <c r="B340" s="40" t="s">
        <v>785</v>
      </c>
      <c r="C340" s="39">
        <v>110</v>
      </c>
      <c r="D340" s="75" t="s">
        <v>492</v>
      </c>
      <c r="E340" s="39">
        <v>310</v>
      </c>
      <c r="F340" s="75" t="s">
        <v>492</v>
      </c>
      <c r="G340" s="41">
        <v>11000</v>
      </c>
      <c r="H340" s="76" t="s">
        <v>492</v>
      </c>
      <c r="I340" s="41">
        <v>31000</v>
      </c>
      <c r="J340" s="75" t="s">
        <v>492</v>
      </c>
      <c r="K340" s="39">
        <v>110</v>
      </c>
      <c r="L340" s="80" t="s">
        <v>492</v>
      </c>
      <c r="M340" s="39">
        <v>310</v>
      </c>
      <c r="N340" s="80" t="s">
        <v>492</v>
      </c>
      <c r="O340" s="67">
        <v>660</v>
      </c>
      <c r="P340" s="67" t="s">
        <v>492</v>
      </c>
      <c r="Q340" s="67">
        <v>8400</v>
      </c>
      <c r="R340" s="67" t="s">
        <v>492</v>
      </c>
      <c r="S340" s="67">
        <v>190000</v>
      </c>
      <c r="T340" s="67" t="s">
        <v>80</v>
      </c>
      <c r="U340" s="42">
        <v>11</v>
      </c>
      <c r="V340" s="42">
        <v>2</v>
      </c>
      <c r="W340" s="42" t="s">
        <v>81</v>
      </c>
      <c r="X340" s="42">
        <v>31</v>
      </c>
      <c r="Y340" s="42">
        <v>5.5</v>
      </c>
      <c r="Z340" s="42" t="s">
        <v>81</v>
      </c>
      <c r="AA340" s="42">
        <v>1100</v>
      </c>
      <c r="AB340" s="42">
        <v>200</v>
      </c>
      <c r="AC340" s="42" t="s">
        <v>81</v>
      </c>
      <c r="AD340" s="42">
        <v>3100</v>
      </c>
      <c r="AE340" s="42">
        <v>550</v>
      </c>
      <c r="AF340" s="42" t="s">
        <v>81</v>
      </c>
      <c r="AG340" s="42">
        <v>11</v>
      </c>
      <c r="AH340" s="42">
        <v>2</v>
      </c>
      <c r="AI340" s="42" t="s">
        <v>81</v>
      </c>
      <c r="AJ340" s="42">
        <v>31</v>
      </c>
      <c r="AK340" s="42">
        <v>5.5</v>
      </c>
      <c r="AL340" s="42" t="s">
        <v>81</v>
      </c>
      <c r="AM340" s="42" t="s">
        <v>82</v>
      </c>
      <c r="AN340" s="67" t="s">
        <v>82</v>
      </c>
      <c r="AO340" s="67">
        <v>0.003</v>
      </c>
      <c r="AP340" s="67" t="s">
        <v>1059</v>
      </c>
      <c r="AQ340" s="67" t="s">
        <v>1105</v>
      </c>
      <c r="AR340" s="67" t="s">
        <v>1059</v>
      </c>
      <c r="AS340" s="67">
        <v>27</v>
      </c>
      <c r="AT340" s="67" t="s">
        <v>1060</v>
      </c>
      <c r="AU340" s="67">
        <v>1200</v>
      </c>
      <c r="AV340" s="67" t="s">
        <v>1059</v>
      </c>
      <c r="AW340" s="67" t="s">
        <v>1059</v>
      </c>
      <c r="AX340" s="67" t="s">
        <v>1060</v>
      </c>
      <c r="AY340" s="67">
        <v>284.1</v>
      </c>
      <c r="AZ340" s="67" t="s">
        <v>1059</v>
      </c>
      <c r="BA340" s="39" t="s">
        <v>1029</v>
      </c>
      <c r="BB340" s="105" t="s">
        <v>1060</v>
      </c>
    </row>
    <row r="341" spans="1:54" ht="12.75">
      <c r="A341" s="42" t="s">
        <v>298</v>
      </c>
      <c r="B341" s="40" t="s">
        <v>786</v>
      </c>
      <c r="C341" s="39">
        <v>33</v>
      </c>
      <c r="D341" s="75" t="s">
        <v>492</v>
      </c>
      <c r="E341" s="39">
        <v>130</v>
      </c>
      <c r="F341" s="75" t="s">
        <v>492</v>
      </c>
      <c r="G341" s="41">
        <v>3300</v>
      </c>
      <c r="H341" s="76" t="s">
        <v>492</v>
      </c>
      <c r="I341" s="41">
        <v>13000</v>
      </c>
      <c r="J341" s="75" t="s">
        <v>492</v>
      </c>
      <c r="K341" s="39">
        <v>33</v>
      </c>
      <c r="L341" s="80" t="s">
        <v>492</v>
      </c>
      <c r="M341" s="39">
        <v>130</v>
      </c>
      <c r="N341" s="80" t="s">
        <v>492</v>
      </c>
      <c r="O341" s="67">
        <v>880</v>
      </c>
      <c r="P341" s="67" t="s">
        <v>492</v>
      </c>
      <c r="Q341" s="67">
        <v>4000</v>
      </c>
      <c r="R341" s="67" t="s">
        <v>492</v>
      </c>
      <c r="S341" s="67">
        <v>190000</v>
      </c>
      <c r="T341" s="67" t="s">
        <v>80</v>
      </c>
      <c r="U341" s="42">
        <v>3.3</v>
      </c>
      <c r="V341" s="42">
        <v>0.49</v>
      </c>
      <c r="W341" s="42" t="s">
        <v>81</v>
      </c>
      <c r="X341" s="42">
        <v>13</v>
      </c>
      <c r="Y341" s="42">
        <v>1.9</v>
      </c>
      <c r="Z341" s="42" t="s">
        <v>81</v>
      </c>
      <c r="AA341" s="42">
        <v>330</v>
      </c>
      <c r="AB341" s="42">
        <v>49</v>
      </c>
      <c r="AC341" s="42" t="s">
        <v>81</v>
      </c>
      <c r="AD341" s="42">
        <v>1300</v>
      </c>
      <c r="AE341" s="42">
        <v>190</v>
      </c>
      <c r="AF341" s="42" t="s">
        <v>81</v>
      </c>
      <c r="AG341" s="42">
        <v>3.3</v>
      </c>
      <c r="AH341" s="42">
        <v>0.49</v>
      </c>
      <c r="AI341" s="42" t="s">
        <v>81</v>
      </c>
      <c r="AJ341" s="42">
        <v>13</v>
      </c>
      <c r="AK341" s="42">
        <v>1.9</v>
      </c>
      <c r="AL341" s="42" t="s">
        <v>81</v>
      </c>
      <c r="AM341" s="42" t="s">
        <v>82</v>
      </c>
      <c r="AN341" s="67" t="s">
        <v>82</v>
      </c>
      <c r="AO341" s="67">
        <v>0.004</v>
      </c>
      <c r="AP341" s="67">
        <v>0.02</v>
      </c>
      <c r="AQ341" s="67" t="s">
        <v>1106</v>
      </c>
      <c r="AR341" s="67" t="s">
        <v>1059</v>
      </c>
      <c r="AS341" s="67">
        <v>15</v>
      </c>
      <c r="AT341" s="67" t="s">
        <v>1060</v>
      </c>
      <c r="AU341" s="67">
        <v>800</v>
      </c>
      <c r="AV341" s="67" t="s">
        <v>1059</v>
      </c>
      <c r="AW341" s="67" t="s">
        <v>1059</v>
      </c>
      <c r="AX341" s="67" t="s">
        <v>1060</v>
      </c>
      <c r="AY341" s="67">
        <v>331.7</v>
      </c>
      <c r="AZ341" s="67" t="s">
        <v>1059</v>
      </c>
      <c r="BA341" s="39" t="s">
        <v>1029</v>
      </c>
      <c r="BB341" s="105" t="s">
        <v>1060</v>
      </c>
    </row>
    <row r="342" spans="1:54" ht="12.75">
      <c r="A342" s="42" t="s">
        <v>299</v>
      </c>
      <c r="B342" s="40" t="s">
        <v>787</v>
      </c>
      <c r="C342" s="41">
        <v>73</v>
      </c>
      <c r="D342" s="76" t="s">
        <v>492</v>
      </c>
      <c r="E342" s="41">
        <v>200</v>
      </c>
      <c r="F342" s="76" t="s">
        <v>492</v>
      </c>
      <c r="G342" s="41">
        <v>7300</v>
      </c>
      <c r="H342" s="76" t="s">
        <v>492</v>
      </c>
      <c r="I342" s="41">
        <v>20000</v>
      </c>
      <c r="J342" s="76" t="s">
        <v>492</v>
      </c>
      <c r="K342" s="41">
        <v>73000</v>
      </c>
      <c r="L342" s="76" t="s">
        <v>492</v>
      </c>
      <c r="M342" s="41">
        <v>200000</v>
      </c>
      <c r="N342" s="80" t="s">
        <v>492</v>
      </c>
      <c r="O342" s="67">
        <v>440</v>
      </c>
      <c r="P342" s="67" t="s">
        <v>492</v>
      </c>
      <c r="Q342" s="67">
        <v>5600</v>
      </c>
      <c r="R342" s="67" t="s">
        <v>492</v>
      </c>
      <c r="S342" s="67">
        <v>10000</v>
      </c>
      <c r="T342" s="67" t="s">
        <v>80</v>
      </c>
      <c r="U342" s="42">
        <v>7.3</v>
      </c>
      <c r="V342" s="42">
        <v>3.2</v>
      </c>
      <c r="W342" s="42" t="s">
        <v>81</v>
      </c>
      <c r="X342" s="42">
        <v>20</v>
      </c>
      <c r="Y342" s="42">
        <v>8.7</v>
      </c>
      <c r="Z342" s="42" t="s">
        <v>81</v>
      </c>
      <c r="AA342" s="42">
        <v>730</v>
      </c>
      <c r="AB342" s="42">
        <v>320</v>
      </c>
      <c r="AC342" s="42" t="s">
        <v>81</v>
      </c>
      <c r="AD342" s="42">
        <v>2000</v>
      </c>
      <c r="AE342" s="42">
        <v>870</v>
      </c>
      <c r="AF342" s="42" t="s">
        <v>81</v>
      </c>
      <c r="AG342" s="42">
        <v>7300</v>
      </c>
      <c r="AH342" s="42">
        <v>3200</v>
      </c>
      <c r="AI342" s="42" t="s">
        <v>81</v>
      </c>
      <c r="AJ342" s="42">
        <v>10000</v>
      </c>
      <c r="AK342" s="42">
        <v>8700</v>
      </c>
      <c r="AL342" s="42" t="s">
        <v>81</v>
      </c>
      <c r="AM342" s="42" t="s">
        <v>82</v>
      </c>
      <c r="AN342" s="67" t="s">
        <v>82</v>
      </c>
      <c r="AO342" s="67">
        <v>0.002</v>
      </c>
      <c r="AP342" s="67" t="s">
        <v>1059</v>
      </c>
      <c r="AQ342" s="67" t="s">
        <v>1062</v>
      </c>
      <c r="AR342" s="67">
        <v>4E-05</v>
      </c>
      <c r="AS342" s="67">
        <v>130</v>
      </c>
      <c r="AT342" s="67" t="s">
        <v>1060</v>
      </c>
      <c r="AU342" s="67">
        <v>2000</v>
      </c>
      <c r="AV342" s="67" t="s">
        <v>1059</v>
      </c>
      <c r="AW342" s="67" t="s">
        <v>1059</v>
      </c>
      <c r="AX342" s="67" t="s">
        <v>1061</v>
      </c>
      <c r="AY342" s="67">
        <v>210.8</v>
      </c>
      <c r="AZ342" s="67">
        <v>0.64</v>
      </c>
      <c r="BA342" s="39" t="s">
        <v>1029</v>
      </c>
      <c r="BB342" s="105" t="s">
        <v>1060</v>
      </c>
    </row>
    <row r="343" spans="1:54" ht="12.75">
      <c r="A343" s="47" t="s">
        <v>788</v>
      </c>
      <c r="B343" s="48" t="s">
        <v>789</v>
      </c>
      <c r="C343" s="41">
        <v>700</v>
      </c>
      <c r="D343" s="76" t="s">
        <v>102</v>
      </c>
      <c r="E343" s="41">
        <v>700</v>
      </c>
      <c r="F343" s="76" t="s">
        <v>102</v>
      </c>
      <c r="G343" s="41">
        <v>70000</v>
      </c>
      <c r="H343" s="76" t="s">
        <v>102</v>
      </c>
      <c r="I343" s="41">
        <v>70000</v>
      </c>
      <c r="J343" s="76" t="s">
        <v>102</v>
      </c>
      <c r="K343" s="41">
        <v>700</v>
      </c>
      <c r="L343" s="76" t="s">
        <v>102</v>
      </c>
      <c r="M343" s="41">
        <v>700</v>
      </c>
      <c r="N343" s="80" t="s">
        <v>102</v>
      </c>
      <c r="O343" s="67">
        <v>22000</v>
      </c>
      <c r="P343" s="67" t="s">
        <v>492</v>
      </c>
      <c r="Q343" s="67">
        <v>190000</v>
      </c>
      <c r="R343" s="67" t="s">
        <v>80</v>
      </c>
      <c r="S343" s="67">
        <v>190000</v>
      </c>
      <c r="T343" s="67" t="s">
        <v>80</v>
      </c>
      <c r="U343" s="42">
        <v>70</v>
      </c>
      <c r="V343" s="42">
        <v>7.8</v>
      </c>
      <c r="W343" s="42" t="s">
        <v>81</v>
      </c>
      <c r="X343" s="42">
        <v>70</v>
      </c>
      <c r="Y343" s="42">
        <v>7.8</v>
      </c>
      <c r="Z343" s="42" t="s">
        <v>81</v>
      </c>
      <c r="AA343" s="42">
        <v>7000</v>
      </c>
      <c r="AB343" s="42">
        <v>780</v>
      </c>
      <c r="AC343" s="42" t="s">
        <v>81</v>
      </c>
      <c r="AD343" s="42">
        <v>7000</v>
      </c>
      <c r="AE343" s="42">
        <v>780</v>
      </c>
      <c r="AF343" s="42" t="s">
        <v>81</v>
      </c>
      <c r="AG343" s="42">
        <v>70</v>
      </c>
      <c r="AH343" s="42">
        <v>7.8</v>
      </c>
      <c r="AI343" s="42" t="s">
        <v>81</v>
      </c>
      <c r="AJ343" s="42">
        <v>70</v>
      </c>
      <c r="AK343" s="42">
        <v>7.8</v>
      </c>
      <c r="AL343" s="42" t="s">
        <v>81</v>
      </c>
      <c r="AM343" s="42" t="s">
        <v>82</v>
      </c>
      <c r="AN343" s="67" t="s">
        <v>82</v>
      </c>
      <c r="AO343" s="67">
        <v>0.1</v>
      </c>
      <c r="AP343" s="67" t="s">
        <v>1059</v>
      </c>
      <c r="AQ343" s="67" t="s">
        <v>1059</v>
      </c>
      <c r="AR343" s="67" t="s">
        <v>1059</v>
      </c>
      <c r="AS343" s="67">
        <v>0.13</v>
      </c>
      <c r="AT343" s="67" t="s">
        <v>1060</v>
      </c>
      <c r="AU343" s="67">
        <v>4400</v>
      </c>
      <c r="AV343" s="67" t="s">
        <v>1059</v>
      </c>
      <c r="AW343" s="67" t="s">
        <v>1059</v>
      </c>
      <c r="AX343" s="67" t="s">
        <v>1060</v>
      </c>
      <c r="AY343" s="67">
        <v>231</v>
      </c>
      <c r="AZ343" s="67" t="s">
        <v>1059</v>
      </c>
      <c r="BA343" s="39" t="s">
        <v>1029</v>
      </c>
      <c r="BB343" s="105" t="s">
        <v>1060</v>
      </c>
    </row>
    <row r="344" spans="1:54" ht="12.75">
      <c r="A344" s="42" t="s">
        <v>300</v>
      </c>
      <c r="B344" s="40" t="s">
        <v>790</v>
      </c>
      <c r="C344" s="41">
        <v>290</v>
      </c>
      <c r="D344" s="76" t="s">
        <v>492</v>
      </c>
      <c r="E344" s="41">
        <v>820</v>
      </c>
      <c r="F344" s="76" t="s">
        <v>492</v>
      </c>
      <c r="G344" s="41">
        <v>29000</v>
      </c>
      <c r="H344" s="76" t="s">
        <v>492</v>
      </c>
      <c r="I344" s="41">
        <v>82000</v>
      </c>
      <c r="J344" s="76" t="s">
        <v>492</v>
      </c>
      <c r="K344" s="41">
        <v>290000</v>
      </c>
      <c r="L344" s="76" t="s">
        <v>492</v>
      </c>
      <c r="M344" s="41">
        <v>820000</v>
      </c>
      <c r="N344" s="80" t="s">
        <v>492</v>
      </c>
      <c r="O344" s="67">
        <v>1800</v>
      </c>
      <c r="P344" s="67" t="s">
        <v>492</v>
      </c>
      <c r="Q344" s="67">
        <v>22000</v>
      </c>
      <c r="R344" s="67" t="s">
        <v>492</v>
      </c>
      <c r="S344" s="67">
        <v>190000</v>
      </c>
      <c r="T344" s="67" t="s">
        <v>80</v>
      </c>
      <c r="U344" s="42">
        <v>29</v>
      </c>
      <c r="V344" s="42">
        <v>5.9</v>
      </c>
      <c r="W344" s="42" t="s">
        <v>81</v>
      </c>
      <c r="X344" s="42">
        <v>82</v>
      </c>
      <c r="Y344" s="42">
        <v>17</v>
      </c>
      <c r="Z344" s="42" t="s">
        <v>81</v>
      </c>
      <c r="AA344" s="42">
        <v>2900</v>
      </c>
      <c r="AB344" s="42">
        <v>590</v>
      </c>
      <c r="AC344" s="42" t="s">
        <v>81</v>
      </c>
      <c r="AD344" s="42">
        <v>8200</v>
      </c>
      <c r="AE344" s="42">
        <v>1700</v>
      </c>
      <c r="AF344" s="42" t="s">
        <v>81</v>
      </c>
      <c r="AG344" s="42">
        <v>29000</v>
      </c>
      <c r="AH344" s="42">
        <v>5900</v>
      </c>
      <c r="AI344" s="42" t="s">
        <v>81</v>
      </c>
      <c r="AJ344" s="42">
        <v>82000</v>
      </c>
      <c r="AK344" s="42">
        <v>17000</v>
      </c>
      <c r="AL344" s="42" t="s">
        <v>81</v>
      </c>
      <c r="AM344" s="42" t="s">
        <v>82</v>
      </c>
      <c r="AN344" s="67" t="s">
        <v>82</v>
      </c>
      <c r="AO344" s="67">
        <v>0.008</v>
      </c>
      <c r="AP344" s="67" t="s">
        <v>1059</v>
      </c>
      <c r="AQ344" s="67" t="s">
        <v>1059</v>
      </c>
      <c r="AR344" s="67" t="s">
        <v>1059</v>
      </c>
      <c r="AS344" s="67">
        <v>37</v>
      </c>
      <c r="AT344" s="67" t="s">
        <v>1060</v>
      </c>
      <c r="AU344" s="67">
        <v>2100</v>
      </c>
      <c r="AV344" s="67" t="s">
        <v>1059</v>
      </c>
      <c r="AW344" s="67" t="s">
        <v>1059</v>
      </c>
      <c r="AX344" s="67" t="s">
        <v>1060</v>
      </c>
      <c r="AY344" s="67">
        <v>215</v>
      </c>
      <c r="AZ344" s="67">
        <v>9.01</v>
      </c>
      <c r="BA344" s="39" t="s">
        <v>1029</v>
      </c>
      <c r="BB344" s="105" t="s">
        <v>1060</v>
      </c>
    </row>
    <row r="345" spans="1:54" ht="12.75">
      <c r="A345" s="42" t="s">
        <v>301</v>
      </c>
      <c r="B345" s="40" t="s">
        <v>791</v>
      </c>
      <c r="C345" s="41">
        <v>60</v>
      </c>
      <c r="D345" s="76" t="s">
        <v>102</v>
      </c>
      <c r="E345" s="41">
        <v>60</v>
      </c>
      <c r="F345" s="76" t="s">
        <v>102</v>
      </c>
      <c r="G345" s="41">
        <v>6000</v>
      </c>
      <c r="H345" s="76" t="s">
        <v>102</v>
      </c>
      <c r="I345" s="41">
        <v>6000</v>
      </c>
      <c r="J345" s="76" t="s">
        <v>102</v>
      </c>
      <c r="K345" s="41">
        <v>60000</v>
      </c>
      <c r="L345" s="76" t="s">
        <v>102</v>
      </c>
      <c r="M345" s="41">
        <v>60000</v>
      </c>
      <c r="N345" s="80" t="s">
        <v>102</v>
      </c>
      <c r="O345" s="67">
        <v>1800</v>
      </c>
      <c r="P345" s="67" t="s">
        <v>492</v>
      </c>
      <c r="Q345" s="67">
        <v>22000</v>
      </c>
      <c r="R345" s="67" t="s">
        <v>492</v>
      </c>
      <c r="S345" s="67">
        <v>190000</v>
      </c>
      <c r="T345" s="67" t="s">
        <v>80</v>
      </c>
      <c r="U345" s="42">
        <v>6</v>
      </c>
      <c r="V345" s="42">
        <v>4.1</v>
      </c>
      <c r="W345" s="42" t="s">
        <v>81</v>
      </c>
      <c r="X345" s="42">
        <v>6</v>
      </c>
      <c r="Y345" s="42">
        <v>4.1</v>
      </c>
      <c r="Z345" s="42" t="s">
        <v>81</v>
      </c>
      <c r="AA345" s="42">
        <v>600</v>
      </c>
      <c r="AB345" s="42">
        <v>410</v>
      </c>
      <c r="AC345" s="42" t="s">
        <v>81</v>
      </c>
      <c r="AD345" s="42">
        <v>600</v>
      </c>
      <c r="AE345" s="42">
        <v>410</v>
      </c>
      <c r="AF345" s="42" t="s">
        <v>81</v>
      </c>
      <c r="AG345" s="42">
        <v>6000</v>
      </c>
      <c r="AH345" s="42">
        <v>4100</v>
      </c>
      <c r="AI345" s="42" t="s">
        <v>81</v>
      </c>
      <c r="AJ345" s="42">
        <v>6000</v>
      </c>
      <c r="AK345" s="42">
        <v>4100</v>
      </c>
      <c r="AL345" s="42" t="s">
        <v>81</v>
      </c>
      <c r="AM345" s="42" t="s">
        <v>82</v>
      </c>
      <c r="AN345" s="67" t="s">
        <v>82</v>
      </c>
      <c r="AO345" s="67">
        <v>0.008</v>
      </c>
      <c r="AP345" s="67" t="s">
        <v>1059</v>
      </c>
      <c r="AQ345" s="67" t="s">
        <v>1059</v>
      </c>
      <c r="AR345" s="67" t="s">
        <v>1059</v>
      </c>
      <c r="AS345" s="67">
        <v>230</v>
      </c>
      <c r="AT345" s="67" t="s">
        <v>1060</v>
      </c>
      <c r="AU345" s="67">
        <v>16000</v>
      </c>
      <c r="AV345" s="67" t="s">
        <v>1059</v>
      </c>
      <c r="AW345" s="67" t="s">
        <v>1059</v>
      </c>
      <c r="AX345" s="67" t="s">
        <v>1060</v>
      </c>
      <c r="AY345" s="67">
        <v>279</v>
      </c>
      <c r="AZ345" s="67">
        <v>25.81</v>
      </c>
      <c r="BA345" s="39" t="s">
        <v>1029</v>
      </c>
      <c r="BB345" s="105" t="s">
        <v>1060</v>
      </c>
    </row>
    <row r="346" spans="1:54" ht="12.75">
      <c r="A346" s="42" t="s">
        <v>302</v>
      </c>
      <c r="B346" s="40" t="s">
        <v>792</v>
      </c>
      <c r="C346" s="39">
        <v>0.018000000000000002</v>
      </c>
      <c r="D346" s="75" t="s">
        <v>389</v>
      </c>
      <c r="E346" s="39">
        <v>0.09300000000000001</v>
      </c>
      <c r="F346" s="75" t="s">
        <v>389</v>
      </c>
      <c r="G346" s="39">
        <v>1.8</v>
      </c>
      <c r="H346" s="75" t="s">
        <v>389</v>
      </c>
      <c r="I346" s="39">
        <v>9.3</v>
      </c>
      <c r="J346" s="75" t="s">
        <v>389</v>
      </c>
      <c r="K346" s="39">
        <v>0.18</v>
      </c>
      <c r="L346" s="80" t="s">
        <v>389</v>
      </c>
      <c r="M346" s="39">
        <v>0.93</v>
      </c>
      <c r="N346" s="80" t="s">
        <v>389</v>
      </c>
      <c r="O346" s="67">
        <v>0.16</v>
      </c>
      <c r="P346" s="67" t="s">
        <v>389</v>
      </c>
      <c r="Q346" s="67">
        <v>0.82</v>
      </c>
      <c r="R346" s="67" t="s">
        <v>389</v>
      </c>
      <c r="S346" s="67">
        <v>0.94</v>
      </c>
      <c r="T346" s="67" t="s">
        <v>389</v>
      </c>
      <c r="U346" s="42">
        <v>0.0018</v>
      </c>
      <c r="V346" s="42">
        <v>0.00029</v>
      </c>
      <c r="W346" s="42" t="s">
        <v>81</v>
      </c>
      <c r="X346" s="42">
        <v>0.009300000000000001</v>
      </c>
      <c r="Y346" s="42">
        <v>0.0015</v>
      </c>
      <c r="Z346" s="42" t="s">
        <v>81</v>
      </c>
      <c r="AA346" s="42">
        <v>0.18</v>
      </c>
      <c r="AB346" s="42">
        <v>0.028999999999999998</v>
      </c>
      <c r="AC346" s="42" t="s">
        <v>81</v>
      </c>
      <c r="AD346" s="42">
        <v>0.93</v>
      </c>
      <c r="AE346" s="42">
        <v>0.15</v>
      </c>
      <c r="AF346" s="42" t="s">
        <v>81</v>
      </c>
      <c r="AG346" s="42">
        <v>0.018000000000000002</v>
      </c>
      <c r="AH346" s="42">
        <v>0.0029</v>
      </c>
      <c r="AI346" s="42" t="s">
        <v>81</v>
      </c>
      <c r="AJ346" s="42">
        <v>0.09300000000000001</v>
      </c>
      <c r="AK346" s="42">
        <v>0.015</v>
      </c>
      <c r="AL346" s="42" t="s">
        <v>81</v>
      </c>
      <c r="AM346" s="42" t="s">
        <v>82</v>
      </c>
      <c r="AN346" s="67" t="s">
        <v>82</v>
      </c>
      <c r="AO346" s="67" t="s">
        <v>1059</v>
      </c>
      <c r="AP346" s="67" t="s">
        <v>1059</v>
      </c>
      <c r="AQ346" s="67" t="s">
        <v>1094</v>
      </c>
      <c r="AR346" s="67">
        <v>0.0027</v>
      </c>
      <c r="AS346" s="67">
        <v>20</v>
      </c>
      <c r="AT346" s="67" t="s">
        <v>1061</v>
      </c>
      <c r="AU346" s="67">
        <v>16700</v>
      </c>
      <c r="AV346" s="67">
        <v>13000</v>
      </c>
      <c r="AW346" s="67">
        <v>14900</v>
      </c>
      <c r="AX346" s="67" t="s">
        <v>1061</v>
      </c>
      <c r="AY346" s="67">
        <v>120.25</v>
      </c>
      <c r="AZ346" s="67">
        <v>0.69</v>
      </c>
      <c r="BA346" s="39" t="s">
        <v>1029</v>
      </c>
      <c r="BB346" s="105" t="s">
        <v>1060</v>
      </c>
    </row>
    <row r="347" spans="1:54" ht="12.75">
      <c r="A347" s="42" t="s">
        <v>303</v>
      </c>
      <c r="B347" s="40" t="s">
        <v>793</v>
      </c>
      <c r="C347" s="39">
        <v>0.00045000000000000004</v>
      </c>
      <c r="D347" s="75" t="s">
        <v>389</v>
      </c>
      <c r="E347" s="39">
        <v>0.0058</v>
      </c>
      <c r="F347" s="75" t="s">
        <v>389</v>
      </c>
      <c r="G347" s="39">
        <v>0.045</v>
      </c>
      <c r="H347" s="75" t="s">
        <v>389</v>
      </c>
      <c r="I347" s="39">
        <v>0.58</v>
      </c>
      <c r="J347" s="75" t="s">
        <v>389</v>
      </c>
      <c r="K347" s="39">
        <v>0.0045000000000000005</v>
      </c>
      <c r="L347" s="80" t="s">
        <v>389</v>
      </c>
      <c r="M347" s="39">
        <v>0.057999999999999996</v>
      </c>
      <c r="N347" s="80" t="s">
        <v>389</v>
      </c>
      <c r="O347" s="67">
        <v>0.0040999999999999995</v>
      </c>
      <c r="P347" s="67" t="s">
        <v>389</v>
      </c>
      <c r="Q347" s="67">
        <v>0.051</v>
      </c>
      <c r="R347" s="67" t="s">
        <v>389</v>
      </c>
      <c r="S347" s="67">
        <v>0.059000000000000004</v>
      </c>
      <c r="T347" s="67" t="s">
        <v>389</v>
      </c>
      <c r="U347" s="42">
        <v>4.5E-05</v>
      </c>
      <c r="V347" s="42">
        <v>7.9E-06</v>
      </c>
      <c r="W347" s="42" t="s">
        <v>81</v>
      </c>
      <c r="X347" s="42">
        <v>0.00058</v>
      </c>
      <c r="Y347" s="42">
        <v>0.0001</v>
      </c>
      <c r="Z347" s="42" t="s">
        <v>81</v>
      </c>
      <c r="AA347" s="42">
        <v>0.0045</v>
      </c>
      <c r="AB347" s="42">
        <v>0.0007900000000000001</v>
      </c>
      <c r="AC347" s="42" t="s">
        <v>81</v>
      </c>
      <c r="AD347" s="42">
        <v>0.058</v>
      </c>
      <c r="AE347" s="42">
        <v>0.01</v>
      </c>
      <c r="AF347" s="42" t="s">
        <v>81</v>
      </c>
      <c r="AG347" s="42">
        <v>0.00045</v>
      </c>
      <c r="AH347" s="42">
        <v>7.900000000000001E-05</v>
      </c>
      <c r="AI347" s="42" t="s">
        <v>81</v>
      </c>
      <c r="AJ347" s="42">
        <v>0.0058</v>
      </c>
      <c r="AK347" s="42">
        <v>0.001</v>
      </c>
      <c r="AL347" s="42" t="s">
        <v>81</v>
      </c>
      <c r="AM347" s="42" t="s">
        <v>82</v>
      </c>
      <c r="AN347" s="67" t="s">
        <v>82</v>
      </c>
      <c r="AO347" s="67" t="s">
        <v>1059</v>
      </c>
      <c r="AP347" s="67">
        <v>150</v>
      </c>
      <c r="AQ347" s="67" t="s">
        <v>1059</v>
      </c>
      <c r="AR347" s="67">
        <v>0.043</v>
      </c>
      <c r="AS347" s="67">
        <v>26</v>
      </c>
      <c r="AT347" s="67" t="s">
        <v>1061</v>
      </c>
      <c r="AU347" s="67">
        <v>93000</v>
      </c>
      <c r="AV347" s="67">
        <v>13000</v>
      </c>
      <c r="AW347" s="67">
        <v>14900</v>
      </c>
      <c r="AX347" s="67" t="s">
        <v>1061</v>
      </c>
      <c r="AY347" s="67">
        <v>176</v>
      </c>
      <c r="AZ347" s="67">
        <v>0.69</v>
      </c>
      <c r="BA347" s="39" t="s">
        <v>1029</v>
      </c>
      <c r="BB347" s="105" t="s">
        <v>1060</v>
      </c>
    </row>
    <row r="348" spans="1:54" ht="12.75">
      <c r="A348" s="42" t="s">
        <v>304</v>
      </c>
      <c r="B348" s="40" t="s">
        <v>794</v>
      </c>
      <c r="C348" s="39">
        <v>0.0014</v>
      </c>
      <c r="D348" s="75" t="s">
        <v>389</v>
      </c>
      <c r="E348" s="39">
        <v>0.018000000000000002</v>
      </c>
      <c r="F348" s="75" t="s">
        <v>389</v>
      </c>
      <c r="G348" s="39">
        <v>0.14</v>
      </c>
      <c r="H348" s="75" t="s">
        <v>389</v>
      </c>
      <c r="I348" s="39">
        <v>1.8</v>
      </c>
      <c r="J348" s="75" t="s">
        <v>389</v>
      </c>
      <c r="K348" s="39">
        <v>0.013999999999999999</v>
      </c>
      <c r="L348" s="80" t="s">
        <v>389</v>
      </c>
      <c r="M348" s="39">
        <v>0.18</v>
      </c>
      <c r="N348" s="80" t="s">
        <v>389</v>
      </c>
      <c r="O348" s="67">
        <v>0.012</v>
      </c>
      <c r="P348" s="67" t="s">
        <v>389</v>
      </c>
      <c r="Q348" s="67">
        <v>0.16</v>
      </c>
      <c r="R348" s="67" t="s">
        <v>389</v>
      </c>
      <c r="S348" s="67">
        <v>0.18</v>
      </c>
      <c r="T348" s="67" t="s">
        <v>389</v>
      </c>
      <c r="U348" s="42">
        <v>0.00014</v>
      </c>
      <c r="V348" s="42">
        <v>1.9E-05</v>
      </c>
      <c r="W348" s="42" t="s">
        <v>81</v>
      </c>
      <c r="X348" s="42">
        <v>0.0018</v>
      </c>
      <c r="Y348" s="42">
        <v>0.00024</v>
      </c>
      <c r="Z348" s="42" t="s">
        <v>81</v>
      </c>
      <c r="AA348" s="42">
        <v>0.013999999999999999</v>
      </c>
      <c r="AB348" s="42">
        <v>0.0019</v>
      </c>
      <c r="AC348" s="42" t="s">
        <v>81</v>
      </c>
      <c r="AD348" s="42">
        <v>0.18</v>
      </c>
      <c r="AE348" s="42">
        <v>0.024</v>
      </c>
      <c r="AF348" s="42" t="s">
        <v>81</v>
      </c>
      <c r="AG348" s="42">
        <v>0.0013999999999999998</v>
      </c>
      <c r="AH348" s="42">
        <v>0.00019</v>
      </c>
      <c r="AI348" s="42" t="s">
        <v>81</v>
      </c>
      <c r="AJ348" s="42">
        <v>0.018000000000000002</v>
      </c>
      <c r="AK348" s="42">
        <v>0.0024</v>
      </c>
      <c r="AL348" s="42" t="s">
        <v>81</v>
      </c>
      <c r="AM348" s="42" t="s">
        <v>82</v>
      </c>
      <c r="AN348" s="67" t="s">
        <v>82</v>
      </c>
      <c r="AO348" s="67">
        <v>8E-06</v>
      </c>
      <c r="AP348" s="67">
        <v>51</v>
      </c>
      <c r="AQ348" s="67" t="s">
        <v>1059</v>
      </c>
      <c r="AR348" s="67">
        <v>0.014</v>
      </c>
      <c r="AS348" s="67">
        <v>8.5</v>
      </c>
      <c r="AT348" s="67" t="s">
        <v>1061</v>
      </c>
      <c r="AU348" s="67">
        <v>1000000</v>
      </c>
      <c r="AV348" s="67">
        <v>13000</v>
      </c>
      <c r="AW348" s="67">
        <v>14900</v>
      </c>
      <c r="AX348" s="67" t="s">
        <v>1061</v>
      </c>
      <c r="AY348" s="67">
        <v>154</v>
      </c>
      <c r="AZ348" s="67">
        <v>0.69</v>
      </c>
      <c r="BA348" s="39" t="s">
        <v>1029</v>
      </c>
      <c r="BB348" s="105" t="s">
        <v>1060</v>
      </c>
    </row>
    <row r="349" spans="1:54" ht="12.75">
      <c r="A349" s="43" t="s">
        <v>305</v>
      </c>
      <c r="B349" s="44" t="s">
        <v>795</v>
      </c>
      <c r="C349" s="39">
        <v>0.12</v>
      </c>
      <c r="D349" s="75" t="s">
        <v>492</v>
      </c>
      <c r="E349" s="39">
        <v>0.48</v>
      </c>
      <c r="F349" s="75" t="s">
        <v>492</v>
      </c>
      <c r="G349" s="39">
        <v>12</v>
      </c>
      <c r="H349" s="75" t="s">
        <v>492</v>
      </c>
      <c r="I349" s="39">
        <v>48</v>
      </c>
      <c r="J349" s="75" t="s">
        <v>492</v>
      </c>
      <c r="K349" s="39">
        <v>120</v>
      </c>
      <c r="L349" s="80" t="s">
        <v>492</v>
      </c>
      <c r="M349" s="39">
        <v>480</v>
      </c>
      <c r="N349" s="80" t="s">
        <v>492</v>
      </c>
      <c r="O349" s="67">
        <v>3.3</v>
      </c>
      <c r="P349" s="67" t="s">
        <v>492</v>
      </c>
      <c r="Q349" s="67">
        <v>15</v>
      </c>
      <c r="R349" s="67" t="s">
        <v>492</v>
      </c>
      <c r="S349" s="67">
        <v>10000</v>
      </c>
      <c r="T349" s="67" t="s">
        <v>80</v>
      </c>
      <c r="U349" s="42">
        <v>0.011999999999999999</v>
      </c>
      <c r="V349" s="42">
        <v>0.015</v>
      </c>
      <c r="W349" s="42" t="s">
        <v>81</v>
      </c>
      <c r="X349" s="42">
        <v>0.047999999999999994</v>
      </c>
      <c r="Y349" s="42">
        <v>0.059000000000000004</v>
      </c>
      <c r="Z349" s="42" t="s">
        <v>81</v>
      </c>
      <c r="AA349" s="42">
        <v>1.2</v>
      </c>
      <c r="AB349" s="42">
        <v>1.5</v>
      </c>
      <c r="AC349" s="42" t="s">
        <v>81</v>
      </c>
      <c r="AD349" s="42">
        <v>4.8</v>
      </c>
      <c r="AE349" s="42">
        <v>5.9</v>
      </c>
      <c r="AF349" s="42" t="s">
        <v>81</v>
      </c>
      <c r="AG349" s="42">
        <v>12</v>
      </c>
      <c r="AH349" s="42">
        <v>15</v>
      </c>
      <c r="AI349" s="42" t="s">
        <v>81</v>
      </c>
      <c r="AJ349" s="42">
        <v>48</v>
      </c>
      <c r="AK349" s="42">
        <v>59</v>
      </c>
      <c r="AL349" s="42" t="s">
        <v>81</v>
      </c>
      <c r="AM349" s="42" t="s">
        <v>82</v>
      </c>
      <c r="AN349" s="67" t="s">
        <v>82</v>
      </c>
      <c r="AO349" s="67" t="s">
        <v>1059</v>
      </c>
      <c r="AP349" s="67">
        <v>5.4</v>
      </c>
      <c r="AQ349" s="67" t="s">
        <v>1059</v>
      </c>
      <c r="AR349" s="67">
        <v>0.0016</v>
      </c>
      <c r="AS349" s="67">
        <v>450</v>
      </c>
      <c r="AT349" s="67" t="s">
        <v>1060</v>
      </c>
      <c r="AU349" s="67">
        <v>1200</v>
      </c>
      <c r="AV349" s="67" t="s">
        <v>1059</v>
      </c>
      <c r="AW349" s="67" t="s">
        <v>1059</v>
      </c>
      <c r="AX349" s="67" t="s">
        <v>1061</v>
      </c>
      <c r="AY349" s="67">
        <v>235</v>
      </c>
      <c r="AZ349" s="67">
        <v>0.69</v>
      </c>
      <c r="BA349" s="39" t="s">
        <v>1029</v>
      </c>
      <c r="BB349" s="105" t="s">
        <v>1060</v>
      </c>
    </row>
    <row r="350" spans="1:54" ht="12.75">
      <c r="A350" s="42" t="s">
        <v>306</v>
      </c>
      <c r="B350" s="40" t="s">
        <v>796</v>
      </c>
      <c r="C350" s="39">
        <v>0.094</v>
      </c>
      <c r="D350" s="75" t="s">
        <v>492</v>
      </c>
      <c r="E350" s="39">
        <v>0.37</v>
      </c>
      <c r="F350" s="75" t="s">
        <v>492</v>
      </c>
      <c r="G350" s="39">
        <v>9.4</v>
      </c>
      <c r="H350" s="75" t="s">
        <v>492</v>
      </c>
      <c r="I350" s="41">
        <v>37</v>
      </c>
      <c r="J350" s="76" t="s">
        <v>492</v>
      </c>
      <c r="K350" s="41">
        <v>94</v>
      </c>
      <c r="L350" s="76" t="s">
        <v>492</v>
      </c>
      <c r="M350" s="41">
        <v>370</v>
      </c>
      <c r="N350" s="80" t="s">
        <v>492</v>
      </c>
      <c r="O350" s="67">
        <v>2.6</v>
      </c>
      <c r="P350" s="67" t="s">
        <v>492</v>
      </c>
      <c r="Q350" s="67">
        <v>11</v>
      </c>
      <c r="R350" s="67" t="s">
        <v>492</v>
      </c>
      <c r="S350" s="67">
        <v>10000</v>
      </c>
      <c r="T350" s="67" t="s">
        <v>80</v>
      </c>
      <c r="U350" s="42">
        <v>0.009399999999999999</v>
      </c>
      <c r="V350" s="42">
        <v>0.0013000000000000002</v>
      </c>
      <c r="W350" s="42" t="s">
        <v>81</v>
      </c>
      <c r="X350" s="42">
        <v>0.037000000000000005</v>
      </c>
      <c r="Y350" s="42">
        <v>0.0050999999999999995</v>
      </c>
      <c r="Z350" s="42" t="s">
        <v>81</v>
      </c>
      <c r="AA350" s="42">
        <v>0.94</v>
      </c>
      <c r="AB350" s="42">
        <v>0.13</v>
      </c>
      <c r="AC350" s="42" t="s">
        <v>81</v>
      </c>
      <c r="AD350" s="42">
        <v>3.7</v>
      </c>
      <c r="AE350" s="42">
        <v>0.51</v>
      </c>
      <c r="AF350" s="42" t="s">
        <v>81</v>
      </c>
      <c r="AG350" s="42">
        <v>9.4</v>
      </c>
      <c r="AH350" s="42">
        <v>1.3</v>
      </c>
      <c r="AI350" s="42" t="s">
        <v>81</v>
      </c>
      <c r="AJ350" s="42">
        <v>37</v>
      </c>
      <c r="AK350" s="42">
        <v>5.1</v>
      </c>
      <c r="AL350" s="42" t="s">
        <v>81</v>
      </c>
      <c r="AM350" s="42" t="s">
        <v>82</v>
      </c>
      <c r="AN350" s="67" t="s">
        <v>82</v>
      </c>
      <c r="AO350" s="67" t="s">
        <v>1059</v>
      </c>
      <c r="AP350" s="67">
        <v>7</v>
      </c>
      <c r="AQ350" s="67" t="s">
        <v>1059</v>
      </c>
      <c r="AR350" s="67">
        <v>0.002</v>
      </c>
      <c r="AS350" s="67">
        <v>11</v>
      </c>
      <c r="AT350" s="67" t="s">
        <v>1060</v>
      </c>
      <c r="AU350" s="67">
        <v>9900</v>
      </c>
      <c r="AV350" s="67" t="s">
        <v>1059</v>
      </c>
      <c r="AW350" s="67" t="s">
        <v>1059</v>
      </c>
      <c r="AX350" s="67" t="s">
        <v>1061</v>
      </c>
      <c r="AY350" s="67">
        <v>206</v>
      </c>
      <c r="AZ350" s="67">
        <v>0.69</v>
      </c>
      <c r="BA350" s="39" t="s">
        <v>1029</v>
      </c>
      <c r="BB350" s="105" t="s">
        <v>1060</v>
      </c>
    </row>
    <row r="351" spans="1:54" ht="12.75">
      <c r="A351" s="42" t="s">
        <v>307</v>
      </c>
      <c r="B351" s="40" t="s">
        <v>797</v>
      </c>
      <c r="C351" s="41">
        <v>130</v>
      </c>
      <c r="D351" s="75" t="s">
        <v>492</v>
      </c>
      <c r="E351" s="41">
        <v>530</v>
      </c>
      <c r="F351" s="75" t="s">
        <v>492</v>
      </c>
      <c r="G351" s="41">
        <v>13000</v>
      </c>
      <c r="H351" s="75" t="s">
        <v>492</v>
      </c>
      <c r="I351" s="41">
        <v>35000</v>
      </c>
      <c r="J351" s="76" t="s">
        <v>79</v>
      </c>
      <c r="K351" s="41">
        <v>35000</v>
      </c>
      <c r="L351" s="76" t="s">
        <v>79</v>
      </c>
      <c r="M351" s="41">
        <v>35000</v>
      </c>
      <c r="N351" s="80" t="s">
        <v>79</v>
      </c>
      <c r="O351" s="67">
        <v>3700</v>
      </c>
      <c r="P351" s="67" t="s">
        <v>492</v>
      </c>
      <c r="Q351" s="67">
        <v>16000</v>
      </c>
      <c r="R351" s="67" t="s">
        <v>492</v>
      </c>
      <c r="S351" s="67">
        <v>190000</v>
      </c>
      <c r="T351" s="67" t="s">
        <v>80</v>
      </c>
      <c r="U351" s="42">
        <v>13</v>
      </c>
      <c r="V351" s="42">
        <v>20</v>
      </c>
      <c r="W351" s="42" t="s">
        <v>81</v>
      </c>
      <c r="X351" s="42">
        <v>53</v>
      </c>
      <c r="Y351" s="42">
        <v>83</v>
      </c>
      <c r="Z351" s="42" t="s">
        <v>81</v>
      </c>
      <c r="AA351" s="42">
        <v>1300</v>
      </c>
      <c r="AB351" s="42">
        <v>2000</v>
      </c>
      <c r="AC351" s="42" t="s">
        <v>81</v>
      </c>
      <c r="AD351" s="42">
        <v>3500</v>
      </c>
      <c r="AE351" s="42">
        <v>5500</v>
      </c>
      <c r="AF351" s="42" t="s">
        <v>81</v>
      </c>
      <c r="AG351" s="42">
        <v>3500</v>
      </c>
      <c r="AH351" s="42">
        <v>5500</v>
      </c>
      <c r="AI351" s="42" t="s">
        <v>81</v>
      </c>
      <c r="AJ351" s="42">
        <v>3500</v>
      </c>
      <c r="AK351" s="42">
        <v>5500</v>
      </c>
      <c r="AL351" s="42" t="s">
        <v>81</v>
      </c>
      <c r="AM351" s="42">
        <v>30</v>
      </c>
      <c r="AN351" s="67" t="s">
        <v>82</v>
      </c>
      <c r="AO351" s="67">
        <v>0.02</v>
      </c>
      <c r="AP351" s="67">
        <v>0.0049</v>
      </c>
      <c r="AQ351" s="67" t="s">
        <v>1059</v>
      </c>
      <c r="AR351" s="67">
        <v>2.5999999999999997E-06</v>
      </c>
      <c r="AS351" s="67">
        <v>580</v>
      </c>
      <c r="AT351" s="67" t="s">
        <v>1060</v>
      </c>
      <c r="AU351" s="67">
        <v>35</v>
      </c>
      <c r="AV351" s="67" t="s">
        <v>1059</v>
      </c>
      <c r="AW351" s="67" t="s">
        <v>1059</v>
      </c>
      <c r="AX351" s="67" t="s">
        <v>1060</v>
      </c>
      <c r="AY351" s="67">
        <v>268.7</v>
      </c>
      <c r="AZ351" s="67">
        <v>3.72</v>
      </c>
      <c r="BA351" s="39" t="s">
        <v>1029</v>
      </c>
      <c r="BB351" s="105" t="s">
        <v>1060</v>
      </c>
    </row>
    <row r="352" spans="1:54" ht="12.75">
      <c r="A352" s="43" t="s">
        <v>308</v>
      </c>
      <c r="B352" s="44" t="s">
        <v>798</v>
      </c>
      <c r="C352" s="39">
        <v>0.008</v>
      </c>
      <c r="D352" s="75" t="s">
        <v>492</v>
      </c>
      <c r="E352" s="39">
        <v>0.096</v>
      </c>
      <c r="F352" s="75" t="s">
        <v>492</v>
      </c>
      <c r="G352" s="39">
        <v>0.8</v>
      </c>
      <c r="H352" s="75" t="s">
        <v>492</v>
      </c>
      <c r="I352" s="39">
        <v>9.6</v>
      </c>
      <c r="J352" s="75" t="s">
        <v>492</v>
      </c>
      <c r="K352" s="39">
        <v>8</v>
      </c>
      <c r="L352" s="80" t="s">
        <v>492</v>
      </c>
      <c r="M352" s="39">
        <v>96</v>
      </c>
      <c r="N352" s="80" t="s">
        <v>492</v>
      </c>
      <c r="O352" s="67">
        <v>0.15</v>
      </c>
      <c r="P352" s="67" t="s">
        <v>492</v>
      </c>
      <c r="Q352" s="67">
        <v>2.9</v>
      </c>
      <c r="R352" s="67" t="s">
        <v>492</v>
      </c>
      <c r="S352" s="67">
        <v>190000</v>
      </c>
      <c r="T352" s="67" t="s">
        <v>80</v>
      </c>
      <c r="U352" s="42">
        <v>0.0007999999999999999</v>
      </c>
      <c r="V352" s="42">
        <v>9.2E-05</v>
      </c>
      <c r="W352" s="42" t="s">
        <v>81</v>
      </c>
      <c r="X352" s="42">
        <v>0.009600000000000001</v>
      </c>
      <c r="Y352" s="42">
        <v>0.0011</v>
      </c>
      <c r="Z352" s="42" t="s">
        <v>81</v>
      </c>
      <c r="AA352" s="42">
        <v>0.08</v>
      </c>
      <c r="AB352" s="42">
        <v>0.0092</v>
      </c>
      <c r="AC352" s="42" t="s">
        <v>81</v>
      </c>
      <c r="AD352" s="42">
        <v>0.96</v>
      </c>
      <c r="AE352" s="42">
        <v>0.11</v>
      </c>
      <c r="AF352" s="42" t="s">
        <v>81</v>
      </c>
      <c r="AG352" s="42">
        <v>0.8</v>
      </c>
      <c r="AH352" s="42">
        <v>0.092</v>
      </c>
      <c r="AI352" s="42" t="s">
        <v>81</v>
      </c>
      <c r="AJ352" s="42">
        <v>9.6</v>
      </c>
      <c r="AK352" s="42">
        <v>1.1</v>
      </c>
      <c r="AL352" s="42" t="s">
        <v>81</v>
      </c>
      <c r="AM352" s="42" t="s">
        <v>82</v>
      </c>
      <c r="AN352" s="67" t="s">
        <v>82</v>
      </c>
      <c r="AO352" s="67" t="s">
        <v>1059</v>
      </c>
      <c r="AP352" s="67">
        <v>27</v>
      </c>
      <c r="AQ352" s="67" t="s">
        <v>1059</v>
      </c>
      <c r="AR352" s="67">
        <v>0.0077</v>
      </c>
      <c r="AS352" s="67">
        <v>1.7</v>
      </c>
      <c r="AT352" s="67" t="s">
        <v>1060</v>
      </c>
      <c r="AU352" s="67">
        <v>13000</v>
      </c>
      <c r="AV352" s="67" t="s">
        <v>1059</v>
      </c>
      <c r="AW352" s="67" t="s">
        <v>1059</v>
      </c>
      <c r="AX352" s="67" t="s">
        <v>1060</v>
      </c>
      <c r="AY352" s="67">
        <v>223</v>
      </c>
      <c r="AZ352" s="67">
        <v>1734.48</v>
      </c>
      <c r="BA352" s="39" t="s">
        <v>1029</v>
      </c>
      <c r="BB352" s="105" t="s">
        <v>1060</v>
      </c>
    </row>
    <row r="353" spans="1:54" ht="12.75">
      <c r="A353" s="42" t="s">
        <v>309</v>
      </c>
      <c r="B353" s="40" t="s">
        <v>799</v>
      </c>
      <c r="C353" s="41">
        <v>1500</v>
      </c>
      <c r="D353" s="76" t="s">
        <v>492</v>
      </c>
      <c r="E353" s="41">
        <v>3000</v>
      </c>
      <c r="F353" s="76" t="s">
        <v>79</v>
      </c>
      <c r="G353" s="41">
        <v>3000</v>
      </c>
      <c r="H353" s="76" t="s">
        <v>79</v>
      </c>
      <c r="I353" s="41">
        <v>3000</v>
      </c>
      <c r="J353" s="76" t="s">
        <v>79</v>
      </c>
      <c r="K353" s="41">
        <v>3000</v>
      </c>
      <c r="L353" s="76" t="s">
        <v>79</v>
      </c>
      <c r="M353" s="41">
        <v>3000</v>
      </c>
      <c r="N353" s="80" t="s">
        <v>79</v>
      </c>
      <c r="O353" s="67">
        <v>8800</v>
      </c>
      <c r="P353" s="67" t="s">
        <v>492</v>
      </c>
      <c r="Q353" s="67">
        <v>10000</v>
      </c>
      <c r="R353" s="67" t="s">
        <v>80</v>
      </c>
      <c r="S353" s="67">
        <v>10000</v>
      </c>
      <c r="T353" s="67" t="s">
        <v>80</v>
      </c>
      <c r="U353" s="42">
        <v>150</v>
      </c>
      <c r="V353" s="42">
        <v>10000</v>
      </c>
      <c r="W353" s="42" t="s">
        <v>80</v>
      </c>
      <c r="X353" s="42">
        <v>300</v>
      </c>
      <c r="Y353" s="42">
        <v>10000</v>
      </c>
      <c r="Z353" s="42" t="s">
        <v>80</v>
      </c>
      <c r="AA353" s="42">
        <v>300</v>
      </c>
      <c r="AB353" s="42">
        <v>10000</v>
      </c>
      <c r="AC353" s="42" t="s">
        <v>80</v>
      </c>
      <c r="AD353" s="42">
        <v>300</v>
      </c>
      <c r="AE353" s="42">
        <v>10000</v>
      </c>
      <c r="AF353" s="42" t="s">
        <v>80</v>
      </c>
      <c r="AG353" s="42">
        <v>300</v>
      </c>
      <c r="AH353" s="42">
        <v>10000</v>
      </c>
      <c r="AI353" s="42" t="s">
        <v>80</v>
      </c>
      <c r="AJ353" s="42">
        <v>300</v>
      </c>
      <c r="AK353" s="42">
        <v>10000</v>
      </c>
      <c r="AL353" s="42" t="s">
        <v>80</v>
      </c>
      <c r="AM353" s="42">
        <v>5</v>
      </c>
      <c r="AN353" s="67" t="s">
        <v>82</v>
      </c>
      <c r="AO353" s="67">
        <v>0.04</v>
      </c>
      <c r="AP353" s="67" t="s">
        <v>1059</v>
      </c>
      <c r="AQ353" s="67" t="s">
        <v>1059</v>
      </c>
      <c r="AR353" s="67" t="s">
        <v>1059</v>
      </c>
      <c r="AS353" s="67">
        <v>980000000.0000001</v>
      </c>
      <c r="AT353" s="67" t="s">
        <v>1060</v>
      </c>
      <c r="AU353" s="67">
        <v>3</v>
      </c>
      <c r="AV353" s="67" t="s">
        <v>1059</v>
      </c>
      <c r="AW353" s="67" t="s">
        <v>1059</v>
      </c>
      <c r="AX353" s="67" t="s">
        <v>1061</v>
      </c>
      <c r="AY353" s="67">
        <v>234</v>
      </c>
      <c r="AZ353" s="67">
        <v>0.69</v>
      </c>
      <c r="BA353" s="39" t="s">
        <v>1029</v>
      </c>
      <c r="BB353" s="105" t="s">
        <v>1060</v>
      </c>
    </row>
    <row r="354" spans="1:54" ht="12.75">
      <c r="A354" s="42" t="s">
        <v>310</v>
      </c>
      <c r="B354" s="40" t="s">
        <v>800</v>
      </c>
      <c r="C354" s="41">
        <v>200</v>
      </c>
      <c r="D354" s="76" t="s">
        <v>95</v>
      </c>
      <c r="E354" s="41">
        <v>200</v>
      </c>
      <c r="F354" s="76" t="s">
        <v>95</v>
      </c>
      <c r="G354" s="41">
        <v>20000</v>
      </c>
      <c r="H354" s="76" t="s">
        <v>95</v>
      </c>
      <c r="I354" s="41">
        <v>20000</v>
      </c>
      <c r="J354" s="76" t="s">
        <v>95</v>
      </c>
      <c r="K354" s="41">
        <v>200</v>
      </c>
      <c r="L354" s="76" t="s">
        <v>95</v>
      </c>
      <c r="M354" s="41">
        <v>200</v>
      </c>
      <c r="N354" s="80" t="s">
        <v>95</v>
      </c>
      <c r="O354" s="67">
        <v>5500</v>
      </c>
      <c r="P354" s="67" t="s">
        <v>492</v>
      </c>
      <c r="Q354" s="67">
        <v>70000</v>
      </c>
      <c r="R354" s="67" t="s">
        <v>492</v>
      </c>
      <c r="S354" s="67">
        <v>190000</v>
      </c>
      <c r="T354" s="67" t="s">
        <v>80</v>
      </c>
      <c r="U354" s="42">
        <v>20</v>
      </c>
      <c r="V354" s="42">
        <v>2.6</v>
      </c>
      <c r="W354" s="42" t="s">
        <v>81</v>
      </c>
      <c r="X354" s="42">
        <v>20</v>
      </c>
      <c r="Y354" s="42">
        <v>2.6</v>
      </c>
      <c r="Z354" s="42" t="s">
        <v>81</v>
      </c>
      <c r="AA354" s="42">
        <v>2000</v>
      </c>
      <c r="AB354" s="42">
        <v>260</v>
      </c>
      <c r="AC354" s="42" t="s">
        <v>81</v>
      </c>
      <c r="AD354" s="42">
        <v>2000</v>
      </c>
      <c r="AE354" s="42">
        <v>260</v>
      </c>
      <c r="AF354" s="42" t="s">
        <v>81</v>
      </c>
      <c r="AG354" s="42">
        <v>20</v>
      </c>
      <c r="AH354" s="42">
        <v>2.6</v>
      </c>
      <c r="AI354" s="42" t="s">
        <v>81</v>
      </c>
      <c r="AJ354" s="42">
        <v>20</v>
      </c>
      <c r="AK354" s="42">
        <v>2.6</v>
      </c>
      <c r="AL354" s="42" t="s">
        <v>81</v>
      </c>
      <c r="AM354" s="42" t="s">
        <v>82</v>
      </c>
      <c r="AN354" s="67" t="s">
        <v>82</v>
      </c>
      <c r="AO354" s="67">
        <v>0.025</v>
      </c>
      <c r="AP354" s="67" t="s">
        <v>1059</v>
      </c>
      <c r="AQ354" s="67" t="s">
        <v>1059</v>
      </c>
      <c r="AR354" s="67" t="s">
        <v>1059</v>
      </c>
      <c r="AS354" s="67">
        <v>7.1</v>
      </c>
      <c r="AT354" s="67" t="s">
        <v>1060</v>
      </c>
      <c r="AU354" s="67">
        <v>280000</v>
      </c>
      <c r="AV354" s="67" t="s">
        <v>1059</v>
      </c>
      <c r="AW354" s="67" t="s">
        <v>1059</v>
      </c>
      <c r="AX354" s="67" t="s">
        <v>1060</v>
      </c>
      <c r="AY354" s="67">
        <v>334</v>
      </c>
      <c r="AZ354" s="67" t="s">
        <v>1059</v>
      </c>
      <c r="BA354" s="39" t="s">
        <v>1029</v>
      </c>
      <c r="BB354" s="105" t="s">
        <v>1060</v>
      </c>
    </row>
    <row r="355" spans="1:54" ht="12.75">
      <c r="A355" s="47" t="s">
        <v>801</v>
      </c>
      <c r="B355" s="48" t="s">
        <v>802</v>
      </c>
      <c r="C355" s="41">
        <v>30</v>
      </c>
      <c r="D355" s="76" t="s">
        <v>102</v>
      </c>
      <c r="E355" s="41">
        <v>30</v>
      </c>
      <c r="F355" s="76" t="s">
        <v>102</v>
      </c>
      <c r="G355" s="41">
        <v>3000</v>
      </c>
      <c r="H355" s="76" t="s">
        <v>102</v>
      </c>
      <c r="I355" s="41">
        <v>3000</v>
      </c>
      <c r="J355" s="76" t="s">
        <v>102</v>
      </c>
      <c r="K355" s="41">
        <v>30</v>
      </c>
      <c r="L355" s="76" t="s">
        <v>102</v>
      </c>
      <c r="M355" s="41">
        <v>30</v>
      </c>
      <c r="N355" s="80" t="s">
        <v>102</v>
      </c>
      <c r="O355" s="67">
        <v>990</v>
      </c>
      <c r="P355" s="67" t="s">
        <v>492</v>
      </c>
      <c r="Q355" s="67">
        <v>13000</v>
      </c>
      <c r="R355" s="67" t="s">
        <v>492</v>
      </c>
      <c r="S355" s="67">
        <v>190000</v>
      </c>
      <c r="T355" s="67" t="s">
        <v>80</v>
      </c>
      <c r="U355" s="42">
        <v>3</v>
      </c>
      <c r="V355" s="42">
        <v>120</v>
      </c>
      <c r="W355" s="42" t="s">
        <v>81</v>
      </c>
      <c r="X355" s="42">
        <v>3</v>
      </c>
      <c r="Y355" s="42">
        <v>120</v>
      </c>
      <c r="Z355" s="42" t="s">
        <v>81</v>
      </c>
      <c r="AA355" s="42">
        <v>300</v>
      </c>
      <c r="AB355" s="42">
        <v>12000</v>
      </c>
      <c r="AC355" s="42" t="s">
        <v>81</v>
      </c>
      <c r="AD355" s="42">
        <v>300</v>
      </c>
      <c r="AE355" s="42">
        <v>12000</v>
      </c>
      <c r="AF355" s="42" t="s">
        <v>81</v>
      </c>
      <c r="AG355" s="42">
        <v>3</v>
      </c>
      <c r="AH355" s="42">
        <v>120</v>
      </c>
      <c r="AI355" s="42" t="s">
        <v>81</v>
      </c>
      <c r="AJ355" s="42">
        <v>3</v>
      </c>
      <c r="AK355" s="42">
        <v>120</v>
      </c>
      <c r="AL355" s="42" t="s">
        <v>81</v>
      </c>
      <c r="AM355" s="42">
        <v>15</v>
      </c>
      <c r="AN355" s="67" t="s">
        <v>82</v>
      </c>
      <c r="AO355" s="67">
        <v>0.0045</v>
      </c>
      <c r="AP355" s="67" t="s">
        <v>1059</v>
      </c>
      <c r="AQ355" s="67" t="s">
        <v>1059</v>
      </c>
      <c r="AR355" s="67" t="s">
        <v>1059</v>
      </c>
      <c r="AS355" s="67">
        <v>16200</v>
      </c>
      <c r="AT355" s="67" t="s">
        <v>1060</v>
      </c>
      <c r="AU355" s="67">
        <v>660000</v>
      </c>
      <c r="AV355" s="67" t="s">
        <v>1059</v>
      </c>
      <c r="AW355" s="67" t="s">
        <v>1059</v>
      </c>
      <c r="AX355" s="67" t="s">
        <v>1060</v>
      </c>
      <c r="AY355" s="67">
        <v>352</v>
      </c>
      <c r="AZ355" s="67" t="s">
        <v>1059</v>
      </c>
      <c r="BA355" s="39" t="s">
        <v>1029</v>
      </c>
      <c r="BB355" s="105" t="s">
        <v>1060</v>
      </c>
    </row>
    <row r="356" spans="1:54" ht="12.75">
      <c r="A356" s="42" t="s">
        <v>311</v>
      </c>
      <c r="B356" s="40" t="s">
        <v>803</v>
      </c>
      <c r="C356" s="41">
        <v>220</v>
      </c>
      <c r="D356" s="76" t="s">
        <v>492</v>
      </c>
      <c r="E356" s="41">
        <v>610</v>
      </c>
      <c r="F356" s="76" t="s">
        <v>492</v>
      </c>
      <c r="G356" s="41">
        <v>20000</v>
      </c>
      <c r="H356" s="76" t="s">
        <v>79</v>
      </c>
      <c r="I356" s="41">
        <v>20000</v>
      </c>
      <c r="J356" s="76" t="s">
        <v>79</v>
      </c>
      <c r="K356" s="41">
        <v>220</v>
      </c>
      <c r="L356" s="76" t="s">
        <v>492</v>
      </c>
      <c r="M356" s="41">
        <v>610</v>
      </c>
      <c r="N356" s="80" t="s">
        <v>492</v>
      </c>
      <c r="O356" s="67">
        <v>1300</v>
      </c>
      <c r="P356" s="67" t="s">
        <v>492</v>
      </c>
      <c r="Q356" s="67">
        <v>10000</v>
      </c>
      <c r="R356" s="67" t="s">
        <v>80</v>
      </c>
      <c r="S356" s="67">
        <v>10000</v>
      </c>
      <c r="T356" s="67" t="s">
        <v>80</v>
      </c>
      <c r="U356" s="42">
        <v>22</v>
      </c>
      <c r="V356" s="42">
        <v>130</v>
      </c>
      <c r="W356" s="42" t="s">
        <v>81</v>
      </c>
      <c r="X356" s="42">
        <v>61</v>
      </c>
      <c r="Y356" s="42">
        <v>360</v>
      </c>
      <c r="Z356" s="42" t="s">
        <v>81</v>
      </c>
      <c r="AA356" s="42">
        <v>2000</v>
      </c>
      <c r="AB356" s="42">
        <v>10000</v>
      </c>
      <c r="AC356" s="42" t="s">
        <v>80</v>
      </c>
      <c r="AD356" s="42">
        <v>2000</v>
      </c>
      <c r="AE356" s="42">
        <v>10000</v>
      </c>
      <c r="AF356" s="42" t="s">
        <v>80</v>
      </c>
      <c r="AG356" s="42">
        <v>22</v>
      </c>
      <c r="AH356" s="42">
        <v>130</v>
      </c>
      <c r="AI356" s="42" t="s">
        <v>81</v>
      </c>
      <c r="AJ356" s="42">
        <v>61</v>
      </c>
      <c r="AK356" s="42">
        <v>360</v>
      </c>
      <c r="AL356" s="42" t="s">
        <v>81</v>
      </c>
      <c r="AM356" s="42">
        <v>15</v>
      </c>
      <c r="AN356" s="67" t="s">
        <v>82</v>
      </c>
      <c r="AO356" s="67">
        <v>0.006</v>
      </c>
      <c r="AP356" s="67" t="s">
        <v>1059</v>
      </c>
      <c r="AQ356" s="67" t="s">
        <v>1059</v>
      </c>
      <c r="AR356" s="67" t="s">
        <v>1059</v>
      </c>
      <c r="AS356" s="67">
        <v>2300</v>
      </c>
      <c r="AT356" s="67" t="s">
        <v>1060</v>
      </c>
      <c r="AU356" s="67">
        <v>20</v>
      </c>
      <c r="AV356" s="67" t="s">
        <v>1059</v>
      </c>
      <c r="AW356" s="67" t="s">
        <v>1059</v>
      </c>
      <c r="AX356" s="67" t="s">
        <v>1061</v>
      </c>
      <c r="AY356" s="67">
        <v>375</v>
      </c>
      <c r="AZ356" s="67" t="s">
        <v>1059</v>
      </c>
      <c r="BA356" s="39" t="s">
        <v>1029</v>
      </c>
      <c r="BB356" s="105" t="s">
        <v>1060</v>
      </c>
    </row>
    <row r="357" spans="1:54" ht="12.75">
      <c r="A357" s="42" t="s">
        <v>312</v>
      </c>
      <c r="B357" s="40" t="s">
        <v>804</v>
      </c>
      <c r="C357" s="39">
        <v>2.6</v>
      </c>
      <c r="D357" s="75" t="s">
        <v>492</v>
      </c>
      <c r="E357" s="39">
        <v>7.2</v>
      </c>
      <c r="F357" s="75" t="s">
        <v>492</v>
      </c>
      <c r="G357" s="41">
        <v>250</v>
      </c>
      <c r="H357" s="76" t="s">
        <v>79</v>
      </c>
      <c r="I357" s="41">
        <v>250</v>
      </c>
      <c r="J357" s="75" t="s">
        <v>79</v>
      </c>
      <c r="K357" s="39">
        <v>2.6</v>
      </c>
      <c r="L357" s="80" t="s">
        <v>492</v>
      </c>
      <c r="M357" s="39">
        <v>7.2</v>
      </c>
      <c r="N357" s="80" t="s">
        <v>492</v>
      </c>
      <c r="O357" s="67">
        <v>15</v>
      </c>
      <c r="P357" s="67" t="s">
        <v>492</v>
      </c>
      <c r="Q357" s="67">
        <v>200</v>
      </c>
      <c r="R357" s="67" t="s">
        <v>492</v>
      </c>
      <c r="S357" s="67">
        <v>10000</v>
      </c>
      <c r="T357" s="67" t="s">
        <v>80</v>
      </c>
      <c r="U357" s="42">
        <v>0.26</v>
      </c>
      <c r="V357" s="42">
        <v>72</v>
      </c>
      <c r="W357" s="42" t="s">
        <v>81</v>
      </c>
      <c r="X357" s="42">
        <v>0.72</v>
      </c>
      <c r="Y357" s="42">
        <v>200</v>
      </c>
      <c r="Z357" s="42" t="s">
        <v>81</v>
      </c>
      <c r="AA357" s="42">
        <v>25</v>
      </c>
      <c r="AB357" s="42">
        <v>6900</v>
      </c>
      <c r="AC357" s="42" t="s">
        <v>81</v>
      </c>
      <c r="AD357" s="42">
        <v>25</v>
      </c>
      <c r="AE357" s="42">
        <v>6900</v>
      </c>
      <c r="AF357" s="42" t="s">
        <v>81</v>
      </c>
      <c r="AG357" s="42">
        <v>0.26</v>
      </c>
      <c r="AH357" s="42">
        <v>72</v>
      </c>
      <c r="AI357" s="42" t="s">
        <v>81</v>
      </c>
      <c r="AJ357" s="42">
        <v>0.72</v>
      </c>
      <c r="AK357" s="42">
        <v>200</v>
      </c>
      <c r="AL357" s="42" t="s">
        <v>81</v>
      </c>
      <c r="AM357" s="42">
        <v>10</v>
      </c>
      <c r="AN357" s="67" t="s">
        <v>82</v>
      </c>
      <c r="AO357" s="67">
        <v>7E-05</v>
      </c>
      <c r="AP357" s="67">
        <v>0.07</v>
      </c>
      <c r="AQ357" s="67" t="s">
        <v>1059</v>
      </c>
      <c r="AR357" s="67">
        <v>2E-05</v>
      </c>
      <c r="AS357" s="67">
        <v>110000</v>
      </c>
      <c r="AT357" s="67" t="s">
        <v>1060</v>
      </c>
      <c r="AU357" s="67">
        <v>0.25</v>
      </c>
      <c r="AV357" s="67" t="s">
        <v>1059</v>
      </c>
      <c r="AW357" s="67" t="s">
        <v>1059</v>
      </c>
      <c r="AX357" s="67" t="s">
        <v>1061</v>
      </c>
      <c r="AY357" s="67">
        <v>325</v>
      </c>
      <c r="AZ357" s="67" t="s">
        <v>1059</v>
      </c>
      <c r="BA357" s="39" t="s">
        <v>1029</v>
      </c>
      <c r="BB357" s="105" t="s">
        <v>1061</v>
      </c>
    </row>
    <row r="358" spans="1:54" ht="12.75">
      <c r="A358" s="42" t="s">
        <v>313</v>
      </c>
      <c r="B358" s="40" t="s">
        <v>805</v>
      </c>
      <c r="C358" s="39">
        <v>0.33</v>
      </c>
      <c r="D358" s="75" t="s">
        <v>492</v>
      </c>
      <c r="E358" s="39">
        <v>1.3</v>
      </c>
      <c r="F358" s="75" t="s">
        <v>492</v>
      </c>
      <c r="G358" s="41">
        <v>33</v>
      </c>
      <c r="H358" s="76" t="s">
        <v>492</v>
      </c>
      <c r="I358" s="41">
        <v>130</v>
      </c>
      <c r="J358" s="75" t="s">
        <v>492</v>
      </c>
      <c r="K358" s="39">
        <v>0.33</v>
      </c>
      <c r="L358" s="80" t="s">
        <v>492</v>
      </c>
      <c r="M358" s="39">
        <v>1.3</v>
      </c>
      <c r="N358" s="80" t="s">
        <v>492</v>
      </c>
      <c r="O358" s="67">
        <v>9</v>
      </c>
      <c r="P358" s="67" t="s">
        <v>492</v>
      </c>
      <c r="Q358" s="67">
        <v>40</v>
      </c>
      <c r="R358" s="67" t="s">
        <v>492</v>
      </c>
      <c r="S358" s="67">
        <v>10000</v>
      </c>
      <c r="T358" s="67" t="s">
        <v>80</v>
      </c>
      <c r="U358" s="42">
        <v>0.033</v>
      </c>
      <c r="V358" s="42">
        <v>0.16</v>
      </c>
      <c r="W358" s="42" t="s">
        <v>81</v>
      </c>
      <c r="X358" s="42">
        <v>0.13</v>
      </c>
      <c r="Y358" s="42">
        <v>0.63</v>
      </c>
      <c r="Z358" s="42" t="s">
        <v>81</v>
      </c>
      <c r="AA358" s="42">
        <v>3.3</v>
      </c>
      <c r="AB358" s="42">
        <v>16</v>
      </c>
      <c r="AC358" s="42" t="s">
        <v>81</v>
      </c>
      <c r="AD358" s="42">
        <v>13</v>
      </c>
      <c r="AE358" s="42">
        <v>63</v>
      </c>
      <c r="AF358" s="42" t="s">
        <v>81</v>
      </c>
      <c r="AG358" s="42">
        <v>0.033</v>
      </c>
      <c r="AH358" s="42">
        <v>0.16</v>
      </c>
      <c r="AI358" s="42" t="s">
        <v>81</v>
      </c>
      <c r="AJ358" s="42">
        <v>0.13</v>
      </c>
      <c r="AK358" s="42">
        <v>0.63</v>
      </c>
      <c r="AL358" s="42" t="s">
        <v>81</v>
      </c>
      <c r="AM358" s="42">
        <v>20</v>
      </c>
      <c r="AN358" s="67" t="s">
        <v>82</v>
      </c>
      <c r="AO358" s="67" t="s">
        <v>1059</v>
      </c>
      <c r="AP358" s="67">
        <v>2</v>
      </c>
      <c r="AQ358" s="67" t="s">
        <v>1059</v>
      </c>
      <c r="AR358" s="67">
        <v>0.00057</v>
      </c>
      <c r="AS358" s="67">
        <v>1900</v>
      </c>
      <c r="AT358" s="67" t="s">
        <v>1060</v>
      </c>
      <c r="AU358" s="67">
        <v>0.59</v>
      </c>
      <c r="AV358" s="67" t="s">
        <v>1059</v>
      </c>
      <c r="AW358" s="67" t="s">
        <v>1059</v>
      </c>
      <c r="AX358" s="67" t="s">
        <v>1061</v>
      </c>
      <c r="AY358" s="67">
        <v>275</v>
      </c>
      <c r="AZ358" s="67" t="s">
        <v>1059</v>
      </c>
      <c r="BA358" s="39" t="s">
        <v>1029</v>
      </c>
      <c r="BB358" s="105" t="s">
        <v>1061</v>
      </c>
    </row>
    <row r="359" spans="1:54" ht="12.75">
      <c r="A359" s="42" t="s">
        <v>314</v>
      </c>
      <c r="B359" s="40" t="s">
        <v>806</v>
      </c>
      <c r="C359" s="39">
        <v>0.33</v>
      </c>
      <c r="D359" s="75" t="s">
        <v>492</v>
      </c>
      <c r="E359" s="39">
        <v>1.3</v>
      </c>
      <c r="F359" s="75" t="s">
        <v>492</v>
      </c>
      <c r="G359" s="41">
        <v>33</v>
      </c>
      <c r="H359" s="76" t="s">
        <v>492</v>
      </c>
      <c r="I359" s="41">
        <v>130</v>
      </c>
      <c r="J359" s="75" t="s">
        <v>492</v>
      </c>
      <c r="K359" s="39">
        <v>0.33</v>
      </c>
      <c r="L359" s="80" t="s">
        <v>492</v>
      </c>
      <c r="M359" s="39">
        <v>1.3</v>
      </c>
      <c r="N359" s="80" t="s">
        <v>492</v>
      </c>
      <c r="O359" s="67">
        <v>9</v>
      </c>
      <c r="P359" s="67" t="s">
        <v>492</v>
      </c>
      <c r="Q359" s="67">
        <v>40</v>
      </c>
      <c r="R359" s="67" t="s">
        <v>492</v>
      </c>
      <c r="S359" s="67">
        <v>10000</v>
      </c>
      <c r="T359" s="67" t="s">
        <v>80</v>
      </c>
      <c r="U359" s="42">
        <v>0.033</v>
      </c>
      <c r="V359" s="42">
        <v>0.13</v>
      </c>
      <c r="W359" s="42" t="s">
        <v>81</v>
      </c>
      <c r="X359" s="42">
        <v>0.13</v>
      </c>
      <c r="Y359" s="42">
        <v>0.5</v>
      </c>
      <c r="Z359" s="42" t="s">
        <v>81</v>
      </c>
      <c r="AA359" s="42">
        <v>3.3</v>
      </c>
      <c r="AB359" s="42">
        <v>13</v>
      </c>
      <c r="AC359" s="42" t="s">
        <v>81</v>
      </c>
      <c r="AD359" s="42">
        <v>13</v>
      </c>
      <c r="AE359" s="42">
        <v>50</v>
      </c>
      <c r="AF359" s="42" t="s">
        <v>81</v>
      </c>
      <c r="AG359" s="42">
        <v>0.033</v>
      </c>
      <c r="AH359" s="42">
        <v>0.13</v>
      </c>
      <c r="AI359" s="42" t="s">
        <v>81</v>
      </c>
      <c r="AJ359" s="42">
        <v>0.13</v>
      </c>
      <c r="AK359" s="42">
        <v>0.5</v>
      </c>
      <c r="AL359" s="42" t="s">
        <v>81</v>
      </c>
      <c r="AM359" s="42">
        <v>20</v>
      </c>
      <c r="AN359" s="67" t="s">
        <v>82</v>
      </c>
      <c r="AO359" s="67" t="s">
        <v>1059</v>
      </c>
      <c r="AP359" s="67">
        <v>2</v>
      </c>
      <c r="AQ359" s="67" t="s">
        <v>1059</v>
      </c>
      <c r="AR359" s="67">
        <v>0.00057</v>
      </c>
      <c r="AS359" s="67">
        <v>1500</v>
      </c>
      <c r="AT359" s="67" t="s">
        <v>1060</v>
      </c>
      <c r="AU359" s="67">
        <v>1.45</v>
      </c>
      <c r="AV359" s="67" t="s">
        <v>1059</v>
      </c>
      <c r="AW359" s="67" t="s">
        <v>1059</v>
      </c>
      <c r="AX359" s="67" t="s">
        <v>1061</v>
      </c>
      <c r="AY359" s="67">
        <v>290</v>
      </c>
      <c r="AZ359" s="67" t="s">
        <v>1059</v>
      </c>
      <c r="BA359" s="39" t="s">
        <v>1029</v>
      </c>
      <c r="BB359" s="105" t="s">
        <v>1061</v>
      </c>
    </row>
    <row r="360" spans="1:54" ht="12.75">
      <c r="A360" s="42" t="s">
        <v>315</v>
      </c>
      <c r="B360" s="40" t="s">
        <v>807</v>
      </c>
      <c r="C360" s="39">
        <v>0.33</v>
      </c>
      <c r="D360" s="75" t="s">
        <v>492</v>
      </c>
      <c r="E360" s="39">
        <v>1.3</v>
      </c>
      <c r="F360" s="75" t="s">
        <v>492</v>
      </c>
      <c r="G360" s="41">
        <v>33</v>
      </c>
      <c r="H360" s="76" t="s">
        <v>492</v>
      </c>
      <c r="I360" s="41">
        <v>100</v>
      </c>
      <c r="J360" s="75" t="s">
        <v>79</v>
      </c>
      <c r="K360" s="39">
        <v>0.33</v>
      </c>
      <c r="L360" s="80" t="s">
        <v>492</v>
      </c>
      <c r="M360" s="39">
        <v>1.3</v>
      </c>
      <c r="N360" s="80" t="s">
        <v>492</v>
      </c>
      <c r="O360" s="67">
        <v>9</v>
      </c>
      <c r="P360" s="67" t="s">
        <v>492</v>
      </c>
      <c r="Q360" s="67">
        <v>40</v>
      </c>
      <c r="R360" s="67" t="s">
        <v>492</v>
      </c>
      <c r="S360" s="67">
        <v>10000</v>
      </c>
      <c r="T360" s="67" t="s">
        <v>80</v>
      </c>
      <c r="U360" s="42">
        <v>0.033</v>
      </c>
      <c r="V360" s="42">
        <v>4</v>
      </c>
      <c r="W360" s="42" t="s">
        <v>81</v>
      </c>
      <c r="X360" s="42">
        <v>0.13</v>
      </c>
      <c r="Y360" s="42">
        <v>16</v>
      </c>
      <c r="Z360" s="42" t="s">
        <v>81</v>
      </c>
      <c r="AA360" s="42">
        <v>3.3</v>
      </c>
      <c r="AB360" s="42">
        <v>400</v>
      </c>
      <c r="AC360" s="42" t="s">
        <v>81</v>
      </c>
      <c r="AD360" s="42">
        <v>10</v>
      </c>
      <c r="AE360" s="42">
        <v>1200</v>
      </c>
      <c r="AF360" s="42" t="s">
        <v>81</v>
      </c>
      <c r="AG360" s="42">
        <v>0.033</v>
      </c>
      <c r="AH360" s="42">
        <v>4</v>
      </c>
      <c r="AI360" s="42" t="s">
        <v>81</v>
      </c>
      <c r="AJ360" s="42">
        <v>0.13</v>
      </c>
      <c r="AK360" s="42">
        <v>16</v>
      </c>
      <c r="AL360" s="42" t="s">
        <v>81</v>
      </c>
      <c r="AM360" s="42">
        <v>10</v>
      </c>
      <c r="AN360" s="67" t="s">
        <v>82</v>
      </c>
      <c r="AO360" s="67" t="s">
        <v>1059</v>
      </c>
      <c r="AP360" s="67">
        <v>2</v>
      </c>
      <c r="AQ360" s="67" t="s">
        <v>1059</v>
      </c>
      <c r="AR360" s="67">
        <v>0.00057</v>
      </c>
      <c r="AS360" s="67">
        <v>48000</v>
      </c>
      <c r="AT360" s="67" t="s">
        <v>1060</v>
      </c>
      <c r="AU360" s="67">
        <v>0.1</v>
      </c>
      <c r="AV360" s="67" t="s">
        <v>1059</v>
      </c>
      <c r="AW360" s="67" t="s">
        <v>1059</v>
      </c>
      <c r="AX360" s="67" t="s">
        <v>1061</v>
      </c>
      <c r="AY360" s="67">
        <v>325</v>
      </c>
      <c r="AZ360" s="67" t="s">
        <v>1059</v>
      </c>
      <c r="BA360" s="39" t="s">
        <v>1029</v>
      </c>
      <c r="BB360" s="105" t="s">
        <v>1061</v>
      </c>
    </row>
    <row r="361" spans="1:54" ht="12.75">
      <c r="A361" s="42" t="s">
        <v>316</v>
      </c>
      <c r="B361" s="40" t="s">
        <v>808</v>
      </c>
      <c r="C361" s="39">
        <v>0.33</v>
      </c>
      <c r="D361" s="75" t="s">
        <v>492</v>
      </c>
      <c r="E361" s="39">
        <v>1.3</v>
      </c>
      <c r="F361" s="75" t="s">
        <v>492</v>
      </c>
      <c r="G361" s="41">
        <v>33</v>
      </c>
      <c r="H361" s="76" t="s">
        <v>492</v>
      </c>
      <c r="I361" s="41">
        <v>54</v>
      </c>
      <c r="J361" s="75" t="s">
        <v>79</v>
      </c>
      <c r="K361" s="39">
        <v>0.33</v>
      </c>
      <c r="L361" s="80" t="s">
        <v>492</v>
      </c>
      <c r="M361" s="39">
        <v>1.3</v>
      </c>
      <c r="N361" s="80" t="s">
        <v>492</v>
      </c>
      <c r="O361" s="67">
        <v>9</v>
      </c>
      <c r="P361" s="67" t="s">
        <v>492</v>
      </c>
      <c r="Q361" s="67">
        <v>40</v>
      </c>
      <c r="R361" s="67" t="s">
        <v>492</v>
      </c>
      <c r="S361" s="67">
        <v>10000</v>
      </c>
      <c r="T361" s="67" t="s">
        <v>80</v>
      </c>
      <c r="U361" s="42">
        <v>0.033</v>
      </c>
      <c r="V361" s="42">
        <v>16</v>
      </c>
      <c r="W361" s="42" t="s">
        <v>81</v>
      </c>
      <c r="X361" s="42">
        <v>0.13</v>
      </c>
      <c r="Y361" s="42">
        <v>62</v>
      </c>
      <c r="Z361" s="42" t="s">
        <v>81</v>
      </c>
      <c r="AA361" s="42">
        <v>3.3</v>
      </c>
      <c r="AB361" s="42">
        <v>1600</v>
      </c>
      <c r="AC361" s="42" t="s">
        <v>81</v>
      </c>
      <c r="AD361" s="42">
        <v>5.4</v>
      </c>
      <c r="AE361" s="42">
        <v>2600</v>
      </c>
      <c r="AF361" s="42" t="s">
        <v>81</v>
      </c>
      <c r="AG361" s="42">
        <v>0.033</v>
      </c>
      <c r="AH361" s="42">
        <v>16</v>
      </c>
      <c r="AI361" s="42" t="s">
        <v>81</v>
      </c>
      <c r="AJ361" s="42">
        <v>0.13</v>
      </c>
      <c r="AK361" s="42">
        <v>62</v>
      </c>
      <c r="AL361" s="42" t="s">
        <v>81</v>
      </c>
      <c r="AM361" s="42">
        <v>10</v>
      </c>
      <c r="AN361" s="67" t="s">
        <v>82</v>
      </c>
      <c r="AO361" s="67" t="s">
        <v>1059</v>
      </c>
      <c r="AP361" s="67">
        <v>2</v>
      </c>
      <c r="AQ361" s="67" t="s">
        <v>1059</v>
      </c>
      <c r="AR361" s="67">
        <v>0.00057</v>
      </c>
      <c r="AS361" s="67">
        <v>190000</v>
      </c>
      <c r="AT361" s="67" t="s">
        <v>1060</v>
      </c>
      <c r="AU361" s="67">
        <v>0.054</v>
      </c>
      <c r="AV361" s="67" t="s">
        <v>1059</v>
      </c>
      <c r="AW361" s="67" t="s">
        <v>1059</v>
      </c>
      <c r="AX361" s="67" t="s">
        <v>1061</v>
      </c>
      <c r="AY361" s="67">
        <v>340</v>
      </c>
      <c r="AZ361" s="67" t="s">
        <v>1059</v>
      </c>
      <c r="BA361" s="39" t="s">
        <v>1029</v>
      </c>
      <c r="BB361" s="105" t="s">
        <v>1061</v>
      </c>
    </row>
    <row r="362" spans="1:54" ht="12.75">
      <c r="A362" s="42" t="s">
        <v>317</v>
      </c>
      <c r="B362" s="40" t="s">
        <v>809</v>
      </c>
      <c r="C362" s="39">
        <v>0.33</v>
      </c>
      <c r="D362" s="75" t="s">
        <v>492</v>
      </c>
      <c r="E362" s="39">
        <v>1.3</v>
      </c>
      <c r="F362" s="75" t="s">
        <v>492</v>
      </c>
      <c r="G362" s="41">
        <v>33</v>
      </c>
      <c r="H362" s="76" t="s">
        <v>492</v>
      </c>
      <c r="I362" s="41">
        <v>57</v>
      </c>
      <c r="J362" s="75" t="s">
        <v>79</v>
      </c>
      <c r="K362" s="39">
        <v>0.33</v>
      </c>
      <c r="L362" s="80" t="s">
        <v>492</v>
      </c>
      <c r="M362" s="39">
        <v>1.3</v>
      </c>
      <c r="N362" s="80" t="s">
        <v>492</v>
      </c>
      <c r="O362" s="67">
        <v>4.4</v>
      </c>
      <c r="P362" s="67" t="s">
        <v>492</v>
      </c>
      <c r="Q362" s="67">
        <v>40</v>
      </c>
      <c r="R362" s="67" t="s">
        <v>492</v>
      </c>
      <c r="S362" s="67">
        <v>10000</v>
      </c>
      <c r="T362" s="67" t="s">
        <v>80</v>
      </c>
      <c r="U362" s="42">
        <v>0.033</v>
      </c>
      <c r="V362" s="42">
        <v>67</v>
      </c>
      <c r="W362" s="42" t="s">
        <v>81</v>
      </c>
      <c r="X362" s="42">
        <v>0.13</v>
      </c>
      <c r="Y362" s="42">
        <v>260</v>
      </c>
      <c r="Z362" s="42" t="s">
        <v>81</v>
      </c>
      <c r="AA362" s="42">
        <v>3.3</v>
      </c>
      <c r="AB362" s="42">
        <v>6700</v>
      </c>
      <c r="AC362" s="42" t="s">
        <v>81</v>
      </c>
      <c r="AD362" s="42">
        <v>5.7</v>
      </c>
      <c r="AE362" s="42">
        <v>10000</v>
      </c>
      <c r="AF362" s="42" t="s">
        <v>80</v>
      </c>
      <c r="AG362" s="42">
        <v>0.033</v>
      </c>
      <c r="AH362" s="42">
        <v>67</v>
      </c>
      <c r="AI362" s="42" t="s">
        <v>81</v>
      </c>
      <c r="AJ362" s="42">
        <v>0.13</v>
      </c>
      <c r="AK362" s="42">
        <v>260</v>
      </c>
      <c r="AL362" s="42" t="s">
        <v>81</v>
      </c>
      <c r="AM362" s="42">
        <v>5</v>
      </c>
      <c r="AN362" s="67" t="s">
        <v>82</v>
      </c>
      <c r="AO362" s="67">
        <v>2E-05</v>
      </c>
      <c r="AP362" s="67">
        <v>2</v>
      </c>
      <c r="AQ362" s="67" t="s">
        <v>1059</v>
      </c>
      <c r="AR362" s="67">
        <v>0.00057</v>
      </c>
      <c r="AS362" s="67">
        <v>810000</v>
      </c>
      <c r="AT362" s="67" t="s">
        <v>1060</v>
      </c>
      <c r="AU362" s="67">
        <v>0.057</v>
      </c>
      <c r="AV362" s="67" t="s">
        <v>1059</v>
      </c>
      <c r="AW362" s="67" t="s">
        <v>1059</v>
      </c>
      <c r="AX362" s="67" t="s">
        <v>1061</v>
      </c>
      <c r="AY362" s="67">
        <v>365</v>
      </c>
      <c r="AZ362" s="67" t="s">
        <v>1059</v>
      </c>
      <c r="BA362" s="39" t="s">
        <v>1029</v>
      </c>
      <c r="BB362" s="105" t="s">
        <v>1061</v>
      </c>
    </row>
    <row r="363" spans="1:54" ht="12.75">
      <c r="A363" s="42" t="s">
        <v>318</v>
      </c>
      <c r="B363" s="40" t="s">
        <v>810</v>
      </c>
      <c r="C363" s="39">
        <v>0.33</v>
      </c>
      <c r="D363" s="75" t="s">
        <v>492</v>
      </c>
      <c r="E363" s="39">
        <v>1.3</v>
      </c>
      <c r="F363" s="75" t="s">
        <v>492</v>
      </c>
      <c r="G363" s="41">
        <v>33</v>
      </c>
      <c r="H363" s="76" t="s">
        <v>492</v>
      </c>
      <c r="I363" s="41">
        <v>80</v>
      </c>
      <c r="J363" s="75" t="s">
        <v>79</v>
      </c>
      <c r="K363" s="39">
        <v>0.33</v>
      </c>
      <c r="L363" s="80" t="s">
        <v>492</v>
      </c>
      <c r="M363" s="39">
        <v>1.3</v>
      </c>
      <c r="N363" s="80" t="s">
        <v>492</v>
      </c>
      <c r="O363" s="67">
        <v>9</v>
      </c>
      <c r="P363" s="67" t="s">
        <v>492</v>
      </c>
      <c r="Q363" s="67">
        <v>40</v>
      </c>
      <c r="R363" s="67" t="s">
        <v>492</v>
      </c>
      <c r="S363" s="67">
        <v>190000</v>
      </c>
      <c r="T363" s="67" t="s">
        <v>80</v>
      </c>
      <c r="U363" s="42">
        <v>0.033</v>
      </c>
      <c r="V363" s="42">
        <v>150</v>
      </c>
      <c r="W363" s="42" t="s">
        <v>81</v>
      </c>
      <c r="X363" s="42">
        <v>0.13</v>
      </c>
      <c r="Y363" s="42">
        <v>590</v>
      </c>
      <c r="Z363" s="42" t="s">
        <v>81</v>
      </c>
      <c r="AA363" s="42">
        <v>3.3</v>
      </c>
      <c r="AB363" s="42">
        <v>15000</v>
      </c>
      <c r="AC363" s="42" t="s">
        <v>81</v>
      </c>
      <c r="AD363" s="42">
        <v>8</v>
      </c>
      <c r="AE363" s="42">
        <v>36000</v>
      </c>
      <c r="AF363" s="42" t="s">
        <v>81</v>
      </c>
      <c r="AG363" s="42">
        <v>0.033</v>
      </c>
      <c r="AH363" s="42">
        <v>150</v>
      </c>
      <c r="AI363" s="42" t="s">
        <v>81</v>
      </c>
      <c r="AJ363" s="42">
        <v>0.13</v>
      </c>
      <c r="AK363" s="42">
        <v>590</v>
      </c>
      <c r="AL363" s="42" t="s">
        <v>81</v>
      </c>
      <c r="AM363" s="42">
        <v>5</v>
      </c>
      <c r="AN363" s="67" t="s">
        <v>82</v>
      </c>
      <c r="AO363" s="67" t="s">
        <v>1059</v>
      </c>
      <c r="AP363" s="67">
        <v>2</v>
      </c>
      <c r="AQ363" s="67" t="s">
        <v>1059</v>
      </c>
      <c r="AR363" s="67">
        <v>0.00057</v>
      </c>
      <c r="AS363" s="67">
        <v>1800000</v>
      </c>
      <c r="AT363" s="67" t="s">
        <v>1060</v>
      </c>
      <c r="AU363" s="67">
        <v>0.08</v>
      </c>
      <c r="AV363" s="67" t="s">
        <v>1059</v>
      </c>
      <c r="AW363" s="67" t="s">
        <v>1059</v>
      </c>
      <c r="AX363" s="67" t="s">
        <v>1060</v>
      </c>
      <c r="AY363" s="67">
        <v>385</v>
      </c>
      <c r="AZ363" s="67" t="s">
        <v>1059</v>
      </c>
      <c r="BA363" s="39" t="s">
        <v>1029</v>
      </c>
      <c r="BB363" s="105" t="s">
        <v>1061</v>
      </c>
    </row>
    <row r="364" spans="1:54" ht="12.75">
      <c r="A364" s="43" t="s">
        <v>319</v>
      </c>
      <c r="B364" s="44" t="s">
        <v>811</v>
      </c>
      <c r="C364" s="41">
        <v>1800</v>
      </c>
      <c r="D364" s="76" t="s">
        <v>492</v>
      </c>
      <c r="E364" s="41">
        <v>5100</v>
      </c>
      <c r="F364" s="76" t="s">
        <v>492</v>
      </c>
      <c r="G364" s="41">
        <v>92000</v>
      </c>
      <c r="H364" s="76" t="s">
        <v>79</v>
      </c>
      <c r="I364" s="41">
        <v>92000</v>
      </c>
      <c r="J364" s="76" t="s">
        <v>79</v>
      </c>
      <c r="K364" s="41">
        <v>1800</v>
      </c>
      <c r="L364" s="76" t="s">
        <v>492</v>
      </c>
      <c r="M364" s="41">
        <v>5100</v>
      </c>
      <c r="N364" s="80" t="s">
        <v>492</v>
      </c>
      <c r="O364" s="67">
        <v>10000</v>
      </c>
      <c r="P364" s="67" t="s">
        <v>80</v>
      </c>
      <c r="Q364" s="67">
        <v>10000</v>
      </c>
      <c r="R364" s="67" t="s">
        <v>80</v>
      </c>
      <c r="S364" s="67">
        <v>10000</v>
      </c>
      <c r="T364" s="67" t="s">
        <v>80</v>
      </c>
      <c r="U364" s="42">
        <v>180</v>
      </c>
      <c r="V364" s="42">
        <v>300</v>
      </c>
      <c r="W364" s="42" t="s">
        <v>81</v>
      </c>
      <c r="X364" s="42">
        <v>510</v>
      </c>
      <c r="Y364" s="42">
        <v>860</v>
      </c>
      <c r="Z364" s="42" t="s">
        <v>81</v>
      </c>
      <c r="AA364" s="42">
        <v>9200</v>
      </c>
      <c r="AB364" s="42">
        <v>10000</v>
      </c>
      <c r="AC364" s="42" t="s">
        <v>80</v>
      </c>
      <c r="AD364" s="42">
        <v>9200</v>
      </c>
      <c r="AE364" s="42">
        <v>10000</v>
      </c>
      <c r="AF364" s="42" t="s">
        <v>80</v>
      </c>
      <c r="AG364" s="42">
        <v>180</v>
      </c>
      <c r="AH364" s="42">
        <v>300</v>
      </c>
      <c r="AI364" s="42" t="s">
        <v>81</v>
      </c>
      <c r="AJ364" s="42">
        <v>510</v>
      </c>
      <c r="AK364" s="42">
        <v>860</v>
      </c>
      <c r="AL364" s="42" t="s">
        <v>81</v>
      </c>
      <c r="AM364" s="42">
        <v>30</v>
      </c>
      <c r="AN364" s="67" t="s">
        <v>82</v>
      </c>
      <c r="AO364" s="67">
        <v>0.05</v>
      </c>
      <c r="AP364" s="67" t="s">
        <v>1059</v>
      </c>
      <c r="AQ364" s="67" t="s">
        <v>1059</v>
      </c>
      <c r="AR364" s="67" t="s">
        <v>1059</v>
      </c>
      <c r="AS364" s="67">
        <v>630</v>
      </c>
      <c r="AT364" s="67" t="s">
        <v>1060</v>
      </c>
      <c r="AU364" s="67">
        <v>92</v>
      </c>
      <c r="AV364" s="67" t="s">
        <v>1059</v>
      </c>
      <c r="AW364" s="67" t="s">
        <v>1059</v>
      </c>
      <c r="AX364" s="67" t="s">
        <v>1061</v>
      </c>
      <c r="AY364" s="67">
        <v>303</v>
      </c>
      <c r="AZ364" s="67" t="s">
        <v>1059</v>
      </c>
      <c r="BA364" s="39" t="s">
        <v>1029</v>
      </c>
      <c r="BB364" s="105" t="s">
        <v>1060</v>
      </c>
    </row>
    <row r="365" spans="1:54" ht="12.75">
      <c r="A365" s="42" t="s">
        <v>320</v>
      </c>
      <c r="B365" s="40" t="s">
        <v>812</v>
      </c>
      <c r="C365" s="41">
        <v>29</v>
      </c>
      <c r="D365" s="76" t="s">
        <v>492</v>
      </c>
      <c r="E365" s="41">
        <v>82</v>
      </c>
      <c r="F365" s="76" t="s">
        <v>492</v>
      </c>
      <c r="G365" s="41">
        <v>740</v>
      </c>
      <c r="H365" s="76" t="s">
        <v>79</v>
      </c>
      <c r="I365" s="41">
        <v>740</v>
      </c>
      <c r="J365" s="76" t="s">
        <v>79</v>
      </c>
      <c r="K365" s="41">
        <v>740</v>
      </c>
      <c r="L365" s="76" t="s">
        <v>79</v>
      </c>
      <c r="M365" s="41">
        <v>740</v>
      </c>
      <c r="N365" s="80" t="s">
        <v>79</v>
      </c>
      <c r="O365" s="67">
        <v>180</v>
      </c>
      <c r="P365" s="67" t="s">
        <v>492</v>
      </c>
      <c r="Q365" s="67">
        <v>2200</v>
      </c>
      <c r="R365" s="67" t="s">
        <v>492</v>
      </c>
      <c r="S365" s="67">
        <v>190000</v>
      </c>
      <c r="T365" s="67" t="s">
        <v>80</v>
      </c>
      <c r="U365" s="42">
        <v>2.9</v>
      </c>
      <c r="V365" s="42">
        <v>230</v>
      </c>
      <c r="W365" s="42" t="s">
        <v>81</v>
      </c>
      <c r="X365" s="42">
        <v>8.2</v>
      </c>
      <c r="Y365" s="42">
        <v>660</v>
      </c>
      <c r="Z365" s="42" t="s">
        <v>81</v>
      </c>
      <c r="AA365" s="42">
        <v>74</v>
      </c>
      <c r="AB365" s="42">
        <v>5900</v>
      </c>
      <c r="AC365" s="42" t="s">
        <v>81</v>
      </c>
      <c r="AD365" s="42">
        <v>74</v>
      </c>
      <c r="AE365" s="42">
        <v>5900</v>
      </c>
      <c r="AF365" s="42" t="s">
        <v>81</v>
      </c>
      <c r="AG365" s="42">
        <v>74</v>
      </c>
      <c r="AH365" s="42">
        <v>5900</v>
      </c>
      <c r="AI365" s="42" t="s">
        <v>81</v>
      </c>
      <c r="AJ365" s="42">
        <v>74</v>
      </c>
      <c r="AK365" s="42">
        <v>5900</v>
      </c>
      <c r="AL365" s="42" t="s">
        <v>81</v>
      </c>
      <c r="AM365" s="42">
        <v>10</v>
      </c>
      <c r="AN365" s="67" t="s">
        <v>82</v>
      </c>
      <c r="AO365" s="67">
        <v>0.0008</v>
      </c>
      <c r="AP365" s="67" t="s">
        <v>1059</v>
      </c>
      <c r="AQ365" s="67" t="s">
        <v>1059</v>
      </c>
      <c r="AR365" s="67" t="s">
        <v>1059</v>
      </c>
      <c r="AS365" s="67">
        <v>32000</v>
      </c>
      <c r="AT365" s="67" t="s">
        <v>1060</v>
      </c>
      <c r="AU365" s="67">
        <v>0.74</v>
      </c>
      <c r="AV365" s="67" t="s">
        <v>1059</v>
      </c>
      <c r="AW365" s="67" t="s">
        <v>1059</v>
      </c>
      <c r="AX365" s="67" t="s">
        <v>1060</v>
      </c>
      <c r="AY365" s="67">
        <v>277</v>
      </c>
      <c r="AZ365" s="67">
        <v>0.37</v>
      </c>
      <c r="BA365" s="39" t="s">
        <v>1029</v>
      </c>
      <c r="BB365" s="105" t="s">
        <v>1061</v>
      </c>
    </row>
    <row r="366" spans="1:54" ht="12.75">
      <c r="A366" s="47" t="s">
        <v>465</v>
      </c>
      <c r="B366" s="48" t="s">
        <v>813</v>
      </c>
      <c r="C366" s="46">
        <v>7.3</v>
      </c>
      <c r="D366" s="76" t="s">
        <v>492</v>
      </c>
      <c r="E366" s="41">
        <v>29</v>
      </c>
      <c r="F366" s="76" t="s">
        <v>492</v>
      </c>
      <c r="G366" s="41">
        <v>730</v>
      </c>
      <c r="H366" s="76" t="s">
        <v>492</v>
      </c>
      <c r="I366" s="41">
        <v>2900</v>
      </c>
      <c r="J366" s="76" t="s">
        <v>492</v>
      </c>
      <c r="K366" s="46">
        <v>7.3</v>
      </c>
      <c r="L366" s="76" t="s">
        <v>492</v>
      </c>
      <c r="M366" s="41">
        <v>29</v>
      </c>
      <c r="N366" s="80" t="s">
        <v>492</v>
      </c>
      <c r="O366" s="67">
        <v>200</v>
      </c>
      <c r="P366" s="67" t="s">
        <v>492</v>
      </c>
      <c r="Q366" s="67">
        <v>880</v>
      </c>
      <c r="R366" s="67" t="s">
        <v>492</v>
      </c>
      <c r="S366" s="67">
        <v>10000</v>
      </c>
      <c r="T366" s="67" t="s">
        <v>80</v>
      </c>
      <c r="U366" s="42">
        <v>0.73</v>
      </c>
      <c r="V366" s="42">
        <v>3.6</v>
      </c>
      <c r="W366" s="42" t="s">
        <v>81</v>
      </c>
      <c r="X366" s="42">
        <v>2.9</v>
      </c>
      <c r="Y366" s="42">
        <v>14</v>
      </c>
      <c r="Z366" s="42" t="s">
        <v>81</v>
      </c>
      <c r="AA366" s="42">
        <v>73</v>
      </c>
      <c r="AB366" s="42">
        <v>360</v>
      </c>
      <c r="AC366" s="42" t="s">
        <v>81</v>
      </c>
      <c r="AD366" s="42">
        <v>290</v>
      </c>
      <c r="AE366" s="42">
        <v>1400</v>
      </c>
      <c r="AF366" s="42" t="s">
        <v>81</v>
      </c>
      <c r="AG366" s="42">
        <v>0.73</v>
      </c>
      <c r="AH366" s="42">
        <v>3.6</v>
      </c>
      <c r="AI366" s="42" t="s">
        <v>81</v>
      </c>
      <c r="AJ366" s="42">
        <v>2.9</v>
      </c>
      <c r="AK366" s="42">
        <v>14</v>
      </c>
      <c r="AL366" s="42" t="s">
        <v>81</v>
      </c>
      <c r="AM366" s="42">
        <v>20</v>
      </c>
      <c r="AN366" s="67" t="s">
        <v>82</v>
      </c>
      <c r="AO366" s="67" t="s">
        <v>1059</v>
      </c>
      <c r="AP366" s="67">
        <v>0.09</v>
      </c>
      <c r="AQ366" s="67" t="s">
        <v>1059</v>
      </c>
      <c r="AR366" s="67" t="s">
        <v>1059</v>
      </c>
      <c r="AS366" s="67">
        <v>1905</v>
      </c>
      <c r="AT366" s="67" t="s">
        <v>1061</v>
      </c>
      <c r="AU366" s="67">
        <v>480</v>
      </c>
      <c r="AV366" s="67">
        <v>13100</v>
      </c>
      <c r="AW366" s="67">
        <v>15100</v>
      </c>
      <c r="AX366" s="67" t="s">
        <v>1061</v>
      </c>
      <c r="AY366" s="67">
        <v>160</v>
      </c>
      <c r="AZ366" s="67" t="s">
        <v>1059</v>
      </c>
      <c r="BA366" s="39" t="s">
        <v>1029</v>
      </c>
      <c r="BB366" s="105" t="s">
        <v>1060</v>
      </c>
    </row>
    <row r="367" spans="1:54" ht="12.75">
      <c r="A367" s="42" t="s">
        <v>321</v>
      </c>
      <c r="B367" s="40" t="s">
        <v>814</v>
      </c>
      <c r="C367" s="39">
        <v>2.5</v>
      </c>
      <c r="D367" s="75" t="s">
        <v>492</v>
      </c>
      <c r="E367" s="41">
        <v>10</v>
      </c>
      <c r="F367" s="76" t="s">
        <v>492</v>
      </c>
      <c r="G367" s="41">
        <v>250</v>
      </c>
      <c r="H367" s="76" t="s">
        <v>492</v>
      </c>
      <c r="I367" s="41">
        <v>440</v>
      </c>
      <c r="J367" s="76" t="s">
        <v>79</v>
      </c>
      <c r="K367" s="41">
        <v>440</v>
      </c>
      <c r="L367" s="76" t="s">
        <v>79</v>
      </c>
      <c r="M367" s="41">
        <v>440</v>
      </c>
      <c r="N367" s="80" t="s">
        <v>79</v>
      </c>
      <c r="O367" s="67">
        <v>69</v>
      </c>
      <c r="P367" s="67" t="s">
        <v>492</v>
      </c>
      <c r="Q367" s="67">
        <v>310</v>
      </c>
      <c r="R367" s="67" t="s">
        <v>492</v>
      </c>
      <c r="S367" s="67">
        <v>190000</v>
      </c>
      <c r="T367" s="67" t="s">
        <v>80</v>
      </c>
      <c r="U367" s="42">
        <v>0.25</v>
      </c>
      <c r="V367" s="42">
        <v>5</v>
      </c>
      <c r="W367" s="42" t="s">
        <v>81</v>
      </c>
      <c r="X367" s="42">
        <v>1</v>
      </c>
      <c r="Y367" s="42">
        <v>20</v>
      </c>
      <c r="Z367" s="42" t="s">
        <v>81</v>
      </c>
      <c r="AA367" s="42">
        <v>25</v>
      </c>
      <c r="AB367" s="42">
        <v>500</v>
      </c>
      <c r="AC367" s="42" t="s">
        <v>81</v>
      </c>
      <c r="AD367" s="42">
        <v>44</v>
      </c>
      <c r="AE367" s="42">
        <v>870</v>
      </c>
      <c r="AF367" s="42" t="s">
        <v>81</v>
      </c>
      <c r="AG367" s="42">
        <v>44</v>
      </c>
      <c r="AH367" s="42">
        <v>870</v>
      </c>
      <c r="AI367" s="42" t="s">
        <v>81</v>
      </c>
      <c r="AJ367" s="42">
        <v>44</v>
      </c>
      <c r="AK367" s="42">
        <v>870</v>
      </c>
      <c r="AL367" s="42" t="s">
        <v>81</v>
      </c>
      <c r="AM367" s="42">
        <v>15</v>
      </c>
      <c r="AN367" s="67" t="s">
        <v>82</v>
      </c>
      <c r="AO367" s="67">
        <v>0.003</v>
      </c>
      <c r="AP367" s="67">
        <v>0.26</v>
      </c>
      <c r="AQ367" s="67" t="s">
        <v>1059</v>
      </c>
      <c r="AR367" s="67" t="s">
        <v>1059</v>
      </c>
      <c r="AS367" s="67">
        <v>7900</v>
      </c>
      <c r="AT367" s="67" t="s">
        <v>1060</v>
      </c>
      <c r="AU367" s="67">
        <v>0.44</v>
      </c>
      <c r="AV367" s="67" t="s">
        <v>1059</v>
      </c>
      <c r="AW367" s="67" t="s">
        <v>1059</v>
      </c>
      <c r="AX367" s="67" t="s">
        <v>1060</v>
      </c>
      <c r="AY367" s="67">
        <v>328</v>
      </c>
      <c r="AZ367" s="67">
        <v>0.36</v>
      </c>
      <c r="BA367" s="39" t="s">
        <v>1029</v>
      </c>
      <c r="BB367" s="105" t="s">
        <v>1060</v>
      </c>
    </row>
    <row r="368" spans="1:54" ht="12.75">
      <c r="A368" s="42" t="s">
        <v>322</v>
      </c>
      <c r="B368" s="40" t="s">
        <v>815</v>
      </c>
      <c r="C368" s="41">
        <v>1</v>
      </c>
      <c r="D368" s="76" t="s">
        <v>95</v>
      </c>
      <c r="E368" s="41">
        <v>1</v>
      </c>
      <c r="F368" s="76" t="s">
        <v>95</v>
      </c>
      <c r="G368" s="41">
        <v>100</v>
      </c>
      <c r="H368" s="76" t="s">
        <v>95</v>
      </c>
      <c r="I368" s="41">
        <v>100</v>
      </c>
      <c r="J368" s="76" t="s">
        <v>95</v>
      </c>
      <c r="K368" s="41">
        <v>1000</v>
      </c>
      <c r="L368" s="76" t="s">
        <v>95</v>
      </c>
      <c r="M368" s="41">
        <v>1000</v>
      </c>
      <c r="N368" s="80" t="s">
        <v>95</v>
      </c>
      <c r="O368" s="67">
        <v>150</v>
      </c>
      <c r="P368" s="67" t="s">
        <v>492</v>
      </c>
      <c r="Q368" s="67">
        <v>660</v>
      </c>
      <c r="R368" s="67" t="s">
        <v>492</v>
      </c>
      <c r="S368" s="67">
        <v>190000</v>
      </c>
      <c r="T368" s="67" t="s">
        <v>80</v>
      </c>
      <c r="U368" s="42">
        <v>0.1</v>
      </c>
      <c r="V368" s="42">
        <v>5</v>
      </c>
      <c r="W368" s="42" t="s">
        <v>81</v>
      </c>
      <c r="X368" s="42">
        <v>0.1</v>
      </c>
      <c r="Y368" s="42">
        <v>5</v>
      </c>
      <c r="Z368" s="42" t="s">
        <v>81</v>
      </c>
      <c r="AA368" s="42">
        <v>10</v>
      </c>
      <c r="AB368" s="42">
        <v>500</v>
      </c>
      <c r="AC368" s="42" t="s">
        <v>81</v>
      </c>
      <c r="AD368" s="42">
        <v>10</v>
      </c>
      <c r="AE368" s="42">
        <v>500</v>
      </c>
      <c r="AF368" s="42" t="s">
        <v>81</v>
      </c>
      <c r="AG368" s="42">
        <v>100</v>
      </c>
      <c r="AH368" s="42">
        <v>5000</v>
      </c>
      <c r="AI368" s="42" t="s">
        <v>81</v>
      </c>
      <c r="AJ368" s="42">
        <v>100</v>
      </c>
      <c r="AK368" s="42">
        <v>5000</v>
      </c>
      <c r="AL368" s="42" t="s">
        <v>81</v>
      </c>
      <c r="AM368" s="42">
        <v>10</v>
      </c>
      <c r="AN368" s="67" t="s">
        <v>82</v>
      </c>
      <c r="AO368" s="67">
        <v>0.03</v>
      </c>
      <c r="AP368" s="67">
        <v>0.12</v>
      </c>
      <c r="AQ368" s="67" t="s">
        <v>1059</v>
      </c>
      <c r="AR368" s="67">
        <v>4.6E-06</v>
      </c>
      <c r="AS368" s="67">
        <v>20000</v>
      </c>
      <c r="AT368" s="67" t="s">
        <v>1060</v>
      </c>
      <c r="AU368" s="67">
        <v>14</v>
      </c>
      <c r="AV368" s="67" t="s">
        <v>1059</v>
      </c>
      <c r="AW368" s="67" t="s">
        <v>1059</v>
      </c>
      <c r="AX368" s="67" t="s">
        <v>1060</v>
      </c>
      <c r="AY368" s="67">
        <v>309.5</v>
      </c>
      <c r="AZ368" s="67">
        <v>0.17</v>
      </c>
      <c r="BA368" s="39" t="s">
        <v>1029</v>
      </c>
      <c r="BB368" s="105" t="s">
        <v>1061</v>
      </c>
    </row>
    <row r="369" spans="1:54" ht="12.75">
      <c r="A369" s="42" t="s">
        <v>323</v>
      </c>
      <c r="B369" s="40" t="s">
        <v>816</v>
      </c>
      <c r="C369" s="41">
        <v>300</v>
      </c>
      <c r="D369" s="76" t="s">
        <v>492</v>
      </c>
      <c r="E369" s="41">
        <v>1200</v>
      </c>
      <c r="F369" s="76" t="s">
        <v>492</v>
      </c>
      <c r="G369" s="41">
        <v>30000</v>
      </c>
      <c r="H369" s="76" t="s">
        <v>492</v>
      </c>
      <c r="I369" s="41">
        <v>120000</v>
      </c>
      <c r="J369" s="76" t="s">
        <v>492</v>
      </c>
      <c r="K369" s="41">
        <v>300000</v>
      </c>
      <c r="L369" s="76" t="s">
        <v>492</v>
      </c>
      <c r="M369" s="41">
        <v>760000</v>
      </c>
      <c r="N369" s="80" t="s">
        <v>79</v>
      </c>
      <c r="O369" s="67">
        <v>8100</v>
      </c>
      <c r="P369" s="67" t="s">
        <v>492</v>
      </c>
      <c r="Q369" s="67">
        <v>36000</v>
      </c>
      <c r="R369" s="67" t="s">
        <v>492</v>
      </c>
      <c r="S369" s="67">
        <v>190000</v>
      </c>
      <c r="T369" s="67" t="s">
        <v>80</v>
      </c>
      <c r="U369" s="42">
        <v>30</v>
      </c>
      <c r="V369" s="42">
        <v>12</v>
      </c>
      <c r="W369" s="42" t="s">
        <v>81</v>
      </c>
      <c r="X369" s="42">
        <v>120</v>
      </c>
      <c r="Y369" s="42">
        <v>46</v>
      </c>
      <c r="Z369" s="42" t="s">
        <v>81</v>
      </c>
      <c r="AA369" s="42">
        <v>3000</v>
      </c>
      <c r="AB369" s="42">
        <v>1200</v>
      </c>
      <c r="AC369" s="42" t="s">
        <v>81</v>
      </c>
      <c r="AD369" s="42">
        <v>12000</v>
      </c>
      <c r="AE369" s="42">
        <v>4600</v>
      </c>
      <c r="AF369" s="42" t="s">
        <v>81</v>
      </c>
      <c r="AG369" s="42">
        <v>30000</v>
      </c>
      <c r="AH369" s="42">
        <v>12000</v>
      </c>
      <c r="AI369" s="42" t="s">
        <v>81</v>
      </c>
      <c r="AJ369" s="42">
        <v>76000</v>
      </c>
      <c r="AK369" s="42">
        <v>29000</v>
      </c>
      <c r="AL369" s="42" t="s">
        <v>81</v>
      </c>
      <c r="AM369" s="42" t="s">
        <v>82</v>
      </c>
      <c r="AN369" s="67" t="s">
        <v>82</v>
      </c>
      <c r="AO369" s="67" t="s">
        <v>1059</v>
      </c>
      <c r="AP369" s="67">
        <v>0.0022</v>
      </c>
      <c r="AQ369" s="67" t="s">
        <v>1059</v>
      </c>
      <c r="AR369" s="67">
        <v>6.3E-07</v>
      </c>
      <c r="AS369" s="67">
        <v>110</v>
      </c>
      <c r="AT369" s="67" t="s">
        <v>1060</v>
      </c>
      <c r="AU369" s="67">
        <v>763</v>
      </c>
      <c r="AV369" s="67" t="s">
        <v>1059</v>
      </c>
      <c r="AW369" s="67" t="s">
        <v>1059</v>
      </c>
      <c r="AX369" s="67" t="s">
        <v>1060</v>
      </c>
      <c r="AY369" s="67">
        <v>341</v>
      </c>
      <c r="AZ369" s="67">
        <v>4.5</v>
      </c>
      <c r="BA369" s="39" t="s">
        <v>1029</v>
      </c>
      <c r="BB369" s="105" t="s">
        <v>1060</v>
      </c>
    </row>
    <row r="370" spans="1:54" ht="12.75">
      <c r="A370" s="42" t="s">
        <v>324</v>
      </c>
      <c r="B370" s="40" t="s">
        <v>817</v>
      </c>
      <c r="C370" s="41">
        <v>1100</v>
      </c>
      <c r="D370" s="76" t="s">
        <v>79</v>
      </c>
      <c r="E370" s="41">
        <v>1100</v>
      </c>
      <c r="F370" s="76" t="s">
        <v>79</v>
      </c>
      <c r="G370" s="41">
        <v>1100</v>
      </c>
      <c r="H370" s="76" t="s">
        <v>79</v>
      </c>
      <c r="I370" s="41">
        <v>1100</v>
      </c>
      <c r="J370" s="76" t="s">
        <v>79</v>
      </c>
      <c r="K370" s="41">
        <v>1100</v>
      </c>
      <c r="L370" s="76" t="s">
        <v>79</v>
      </c>
      <c r="M370" s="41">
        <v>1100</v>
      </c>
      <c r="N370" s="80" t="s">
        <v>79</v>
      </c>
      <c r="O370" s="67">
        <v>66000</v>
      </c>
      <c r="P370" s="67" t="s">
        <v>492</v>
      </c>
      <c r="Q370" s="67">
        <v>190000</v>
      </c>
      <c r="R370" s="67" t="s">
        <v>80</v>
      </c>
      <c r="S370" s="67">
        <v>190000</v>
      </c>
      <c r="T370" s="67" t="s">
        <v>80</v>
      </c>
      <c r="U370" s="42">
        <v>110</v>
      </c>
      <c r="V370" s="42">
        <v>10000</v>
      </c>
      <c r="W370" s="42" t="s">
        <v>81</v>
      </c>
      <c r="X370" s="42">
        <v>110</v>
      </c>
      <c r="Y370" s="42">
        <v>10000</v>
      </c>
      <c r="Z370" s="42" t="s">
        <v>81</v>
      </c>
      <c r="AA370" s="42">
        <v>110</v>
      </c>
      <c r="AB370" s="42">
        <v>10000</v>
      </c>
      <c r="AC370" s="42" t="s">
        <v>81</v>
      </c>
      <c r="AD370" s="42">
        <v>110</v>
      </c>
      <c r="AE370" s="42">
        <v>10000</v>
      </c>
      <c r="AF370" s="42" t="s">
        <v>81</v>
      </c>
      <c r="AG370" s="42">
        <v>110</v>
      </c>
      <c r="AH370" s="42">
        <v>10000</v>
      </c>
      <c r="AI370" s="42" t="s">
        <v>81</v>
      </c>
      <c r="AJ370" s="42">
        <v>110</v>
      </c>
      <c r="AK370" s="42">
        <v>10000</v>
      </c>
      <c r="AL370" s="42" t="s">
        <v>81</v>
      </c>
      <c r="AM370" s="42">
        <v>10</v>
      </c>
      <c r="AN370" s="67" t="s">
        <v>82</v>
      </c>
      <c r="AO370" s="67">
        <v>0.3</v>
      </c>
      <c r="AP370" s="67" t="s">
        <v>1059</v>
      </c>
      <c r="AQ370" s="67" t="s">
        <v>1059</v>
      </c>
      <c r="AR370" s="67" t="s">
        <v>1059</v>
      </c>
      <c r="AS370" s="67">
        <v>38000</v>
      </c>
      <c r="AT370" s="67" t="s">
        <v>1060</v>
      </c>
      <c r="AU370" s="67">
        <v>1.1</v>
      </c>
      <c r="AV370" s="67" t="s">
        <v>1059</v>
      </c>
      <c r="AW370" s="67" t="s">
        <v>1059</v>
      </c>
      <c r="AX370" s="67" t="s">
        <v>1060</v>
      </c>
      <c r="AY370" s="67">
        <v>341.2</v>
      </c>
      <c r="AZ370" s="67">
        <v>0.63</v>
      </c>
      <c r="BA370" s="39" t="s">
        <v>1029</v>
      </c>
      <c r="BB370" s="105" t="s">
        <v>1061</v>
      </c>
    </row>
    <row r="371" spans="1:54" ht="12.75">
      <c r="A371" s="42" t="s">
        <v>325</v>
      </c>
      <c r="B371" s="40" t="s">
        <v>818</v>
      </c>
      <c r="C371" s="41">
        <v>2000</v>
      </c>
      <c r="D371" s="76" t="s">
        <v>102</v>
      </c>
      <c r="E371" s="41">
        <v>2000</v>
      </c>
      <c r="F371" s="76" t="s">
        <v>102</v>
      </c>
      <c r="G371" s="41">
        <v>200000</v>
      </c>
      <c r="H371" s="76" t="s">
        <v>102</v>
      </c>
      <c r="I371" s="41">
        <v>200000</v>
      </c>
      <c r="J371" s="76" t="s">
        <v>102</v>
      </c>
      <c r="K371" s="41">
        <v>200000</v>
      </c>
      <c r="L371" s="76" t="s">
        <v>102</v>
      </c>
      <c r="M371" s="41">
        <v>200000</v>
      </c>
      <c r="N371" s="80" t="s">
        <v>102</v>
      </c>
      <c r="O371" s="67">
        <v>66000</v>
      </c>
      <c r="P371" s="67" t="s">
        <v>492</v>
      </c>
      <c r="Q371" s="67">
        <v>190000</v>
      </c>
      <c r="R371" s="67" t="s">
        <v>80</v>
      </c>
      <c r="S371" s="67">
        <v>190000</v>
      </c>
      <c r="T371" s="67" t="s">
        <v>80</v>
      </c>
      <c r="U371" s="42">
        <v>200</v>
      </c>
      <c r="V371" s="42">
        <v>33</v>
      </c>
      <c r="W371" s="42" t="s">
        <v>81</v>
      </c>
      <c r="X371" s="42">
        <v>200</v>
      </c>
      <c r="Y371" s="42">
        <v>33</v>
      </c>
      <c r="Z371" s="42" t="s">
        <v>81</v>
      </c>
      <c r="AA371" s="42">
        <v>20000</v>
      </c>
      <c r="AB371" s="42">
        <v>3300</v>
      </c>
      <c r="AC371" s="42" t="s">
        <v>81</v>
      </c>
      <c r="AD371" s="42">
        <v>20000</v>
      </c>
      <c r="AE371" s="42">
        <v>3300</v>
      </c>
      <c r="AF371" s="42" t="s">
        <v>81</v>
      </c>
      <c r="AG371" s="42">
        <v>20000</v>
      </c>
      <c r="AH371" s="42">
        <v>3300</v>
      </c>
      <c r="AI371" s="42" t="s">
        <v>81</v>
      </c>
      <c r="AJ371" s="42">
        <v>20000</v>
      </c>
      <c r="AK371" s="42">
        <v>3300</v>
      </c>
      <c r="AL371" s="42" t="s">
        <v>81</v>
      </c>
      <c r="AM371" s="42" t="s">
        <v>82</v>
      </c>
      <c r="AN371" s="67" t="s">
        <v>82</v>
      </c>
      <c r="AO371" s="67">
        <v>0.3</v>
      </c>
      <c r="AP371" s="67" t="s">
        <v>1059</v>
      </c>
      <c r="AQ371" s="67" t="s">
        <v>1088</v>
      </c>
      <c r="AR371" s="67" t="s">
        <v>1059</v>
      </c>
      <c r="AS371" s="67">
        <v>22</v>
      </c>
      <c r="AT371" s="67" t="s">
        <v>1061</v>
      </c>
      <c r="AU371" s="67">
        <v>84300</v>
      </c>
      <c r="AV371" s="67">
        <v>13000</v>
      </c>
      <c r="AW371" s="67">
        <v>14900</v>
      </c>
      <c r="AX371" s="67" t="s">
        <v>1060</v>
      </c>
      <c r="AY371" s="67">
        <v>181.84</v>
      </c>
      <c r="AZ371" s="67">
        <v>36.14</v>
      </c>
      <c r="BA371" s="39" t="s">
        <v>1029</v>
      </c>
      <c r="BB371" s="105" t="s">
        <v>1060</v>
      </c>
    </row>
    <row r="372" spans="1:54" ht="12.75">
      <c r="A372" s="42" t="s">
        <v>467</v>
      </c>
      <c r="B372" s="40" t="s">
        <v>819</v>
      </c>
      <c r="C372" s="45">
        <v>0.37</v>
      </c>
      <c r="D372" s="76" t="s">
        <v>492</v>
      </c>
      <c r="E372" s="41">
        <v>1</v>
      </c>
      <c r="F372" s="76" t="s">
        <v>492</v>
      </c>
      <c r="G372" s="41">
        <v>37</v>
      </c>
      <c r="H372" s="76" t="s">
        <v>492</v>
      </c>
      <c r="I372" s="41">
        <v>100</v>
      </c>
      <c r="J372" s="76" t="s">
        <v>492</v>
      </c>
      <c r="K372" s="45">
        <v>0.37</v>
      </c>
      <c r="L372" s="76" t="s">
        <v>492</v>
      </c>
      <c r="M372" s="41">
        <v>1</v>
      </c>
      <c r="N372" s="80" t="s">
        <v>492</v>
      </c>
      <c r="O372" s="67">
        <v>2.2</v>
      </c>
      <c r="P372" s="67" t="s">
        <v>492</v>
      </c>
      <c r="Q372" s="67">
        <v>28</v>
      </c>
      <c r="R372" s="67" t="s">
        <v>492</v>
      </c>
      <c r="S372" s="67">
        <v>10000</v>
      </c>
      <c r="T372" s="67" t="s">
        <v>80</v>
      </c>
      <c r="U372" s="42">
        <v>0.037000000000000005</v>
      </c>
      <c r="V372" s="42">
        <v>0.055999999999999994</v>
      </c>
      <c r="W372" s="42" t="s">
        <v>81</v>
      </c>
      <c r="X372" s="42">
        <v>0.1</v>
      </c>
      <c r="Y372" s="42">
        <v>0.15</v>
      </c>
      <c r="Z372" s="42" t="s">
        <v>81</v>
      </c>
      <c r="AA372" s="42">
        <v>3.7</v>
      </c>
      <c r="AB372" s="42">
        <v>5.6</v>
      </c>
      <c r="AC372" s="42" t="s">
        <v>81</v>
      </c>
      <c r="AD372" s="42">
        <v>10</v>
      </c>
      <c r="AE372" s="42">
        <v>15</v>
      </c>
      <c r="AF372" s="42" t="s">
        <v>81</v>
      </c>
      <c r="AG372" s="42">
        <v>0.037000000000000005</v>
      </c>
      <c r="AH372" s="42">
        <v>0.055999999999999994</v>
      </c>
      <c r="AI372" s="42" t="s">
        <v>81</v>
      </c>
      <c r="AJ372" s="42">
        <v>0.1</v>
      </c>
      <c r="AK372" s="42">
        <v>0.15</v>
      </c>
      <c r="AL372" s="42" t="s">
        <v>81</v>
      </c>
      <c r="AM372" s="42">
        <v>30</v>
      </c>
      <c r="AN372" s="67" t="s">
        <v>82</v>
      </c>
      <c r="AO372" s="67">
        <v>1E-05</v>
      </c>
      <c r="AP372" s="67" t="s">
        <v>1059</v>
      </c>
      <c r="AQ372" s="67" t="s">
        <v>1059</v>
      </c>
      <c r="AR372" s="67" t="s">
        <v>1059</v>
      </c>
      <c r="AS372" s="67">
        <v>562</v>
      </c>
      <c r="AT372" s="67" t="s">
        <v>1061</v>
      </c>
      <c r="AU372" s="67">
        <v>653</v>
      </c>
      <c r="AV372" s="67">
        <v>13000</v>
      </c>
      <c r="AW372" s="67">
        <v>15000</v>
      </c>
      <c r="AX372" s="67" t="s">
        <v>1061</v>
      </c>
      <c r="AY372" s="67">
        <v>170</v>
      </c>
      <c r="AZ372" s="67" t="s">
        <v>1059</v>
      </c>
      <c r="BA372" s="39" t="s">
        <v>1029</v>
      </c>
      <c r="BB372" s="105" t="s">
        <v>1060</v>
      </c>
    </row>
    <row r="373" spans="1:54" ht="12.75">
      <c r="A373" s="42" t="s">
        <v>326</v>
      </c>
      <c r="B373" s="40" t="s">
        <v>820</v>
      </c>
      <c r="C373" s="41">
        <v>220</v>
      </c>
      <c r="D373" s="76" t="s">
        <v>492</v>
      </c>
      <c r="E373" s="41">
        <v>610</v>
      </c>
      <c r="F373" s="76" t="s">
        <v>492</v>
      </c>
      <c r="G373" s="41">
        <v>22000</v>
      </c>
      <c r="H373" s="76" t="s">
        <v>492</v>
      </c>
      <c r="I373" s="41">
        <v>61000</v>
      </c>
      <c r="J373" s="76" t="s">
        <v>492</v>
      </c>
      <c r="K373" s="41">
        <v>220000</v>
      </c>
      <c r="L373" s="76" t="s">
        <v>492</v>
      </c>
      <c r="M373" s="41">
        <v>610000</v>
      </c>
      <c r="N373" s="80" t="s">
        <v>492</v>
      </c>
      <c r="O373" s="67">
        <v>1300</v>
      </c>
      <c r="P373" s="67" t="s">
        <v>492</v>
      </c>
      <c r="Q373" s="67">
        <v>17000</v>
      </c>
      <c r="R373" s="67" t="s">
        <v>492</v>
      </c>
      <c r="S373" s="67">
        <v>190000</v>
      </c>
      <c r="T373" s="67" t="s">
        <v>80</v>
      </c>
      <c r="U373" s="42">
        <v>22</v>
      </c>
      <c r="V373" s="42">
        <v>3.1</v>
      </c>
      <c r="W373" s="42" t="s">
        <v>81</v>
      </c>
      <c r="X373" s="42">
        <v>61</v>
      </c>
      <c r="Y373" s="42">
        <v>8.6</v>
      </c>
      <c r="Z373" s="42" t="s">
        <v>81</v>
      </c>
      <c r="AA373" s="42">
        <v>2200</v>
      </c>
      <c r="AB373" s="42">
        <v>310</v>
      </c>
      <c r="AC373" s="42" t="s">
        <v>81</v>
      </c>
      <c r="AD373" s="42">
        <v>6100</v>
      </c>
      <c r="AE373" s="42">
        <v>860</v>
      </c>
      <c r="AF373" s="42" t="s">
        <v>81</v>
      </c>
      <c r="AG373" s="42">
        <v>22000</v>
      </c>
      <c r="AH373" s="42">
        <v>3100</v>
      </c>
      <c r="AI373" s="42" t="s">
        <v>81</v>
      </c>
      <c r="AJ373" s="42">
        <v>61000</v>
      </c>
      <c r="AK373" s="42">
        <v>8600</v>
      </c>
      <c r="AL373" s="42" t="s">
        <v>81</v>
      </c>
      <c r="AM373" s="42" t="s">
        <v>82</v>
      </c>
      <c r="AN373" s="67" t="s">
        <v>82</v>
      </c>
      <c r="AO373" s="67">
        <v>0.006</v>
      </c>
      <c r="AP373" s="67" t="s">
        <v>1059</v>
      </c>
      <c r="AQ373" s="67" t="s">
        <v>1059</v>
      </c>
      <c r="AR373" s="67" t="s">
        <v>1059</v>
      </c>
      <c r="AS373" s="67">
        <v>12</v>
      </c>
      <c r="AT373" s="67" t="s">
        <v>1060</v>
      </c>
      <c r="AU373" s="67">
        <v>351000</v>
      </c>
      <c r="AV373" s="67" t="s">
        <v>1059</v>
      </c>
      <c r="AW373" s="67" t="s">
        <v>1059</v>
      </c>
      <c r="AX373" s="67" t="s">
        <v>1060</v>
      </c>
      <c r="AY373" s="67">
        <v>286</v>
      </c>
      <c r="AZ373" s="67">
        <v>4.5</v>
      </c>
      <c r="BA373" s="39" t="s">
        <v>1029</v>
      </c>
      <c r="BB373" s="105" t="s">
        <v>1060</v>
      </c>
    </row>
    <row r="374" spans="1:54" ht="12.75">
      <c r="A374" s="43" t="s">
        <v>327</v>
      </c>
      <c r="B374" s="44" t="s">
        <v>821</v>
      </c>
      <c r="C374" s="41">
        <v>350</v>
      </c>
      <c r="D374" s="76" t="s">
        <v>492</v>
      </c>
      <c r="E374" s="41">
        <v>1400</v>
      </c>
      <c r="F374" s="76" t="s">
        <v>492</v>
      </c>
      <c r="G374" s="41">
        <v>35000</v>
      </c>
      <c r="H374" s="76" t="s">
        <v>492</v>
      </c>
      <c r="I374" s="41">
        <v>140000</v>
      </c>
      <c r="J374" s="76" t="s">
        <v>492</v>
      </c>
      <c r="K374" s="41">
        <v>350000</v>
      </c>
      <c r="L374" s="76" t="s">
        <v>492</v>
      </c>
      <c r="M374" s="41">
        <v>700000</v>
      </c>
      <c r="N374" s="80" t="s">
        <v>79</v>
      </c>
      <c r="O374" s="67">
        <v>9400</v>
      </c>
      <c r="P374" s="67" t="s">
        <v>492</v>
      </c>
      <c r="Q374" s="67">
        <v>42000</v>
      </c>
      <c r="R374" s="67" t="s">
        <v>492</v>
      </c>
      <c r="S374" s="67">
        <v>190000</v>
      </c>
      <c r="T374" s="67" t="s">
        <v>80</v>
      </c>
      <c r="U374" s="42">
        <v>35</v>
      </c>
      <c r="V374" s="42">
        <v>500</v>
      </c>
      <c r="W374" s="42" t="s">
        <v>81</v>
      </c>
      <c r="X374" s="42">
        <v>140</v>
      </c>
      <c r="Y374" s="42">
        <v>2000</v>
      </c>
      <c r="Z374" s="42" t="s">
        <v>81</v>
      </c>
      <c r="AA374" s="42">
        <v>3500</v>
      </c>
      <c r="AB374" s="42">
        <v>50000</v>
      </c>
      <c r="AC374" s="42" t="s">
        <v>81</v>
      </c>
      <c r="AD374" s="42">
        <v>14000</v>
      </c>
      <c r="AE374" s="42">
        <v>190000</v>
      </c>
      <c r="AF374" s="42" t="s">
        <v>80</v>
      </c>
      <c r="AG374" s="42">
        <v>35000</v>
      </c>
      <c r="AH374" s="42">
        <v>190000</v>
      </c>
      <c r="AI374" s="42" t="s">
        <v>80</v>
      </c>
      <c r="AJ374" s="42">
        <v>70000</v>
      </c>
      <c r="AK374" s="42">
        <v>190000</v>
      </c>
      <c r="AL374" s="42" t="s">
        <v>80</v>
      </c>
      <c r="AM374" s="42">
        <v>15</v>
      </c>
      <c r="AN374" s="67" t="s">
        <v>82</v>
      </c>
      <c r="AO374" s="67" t="s">
        <v>1059</v>
      </c>
      <c r="AP374" s="67">
        <v>0.0019</v>
      </c>
      <c r="AQ374" s="67" t="s">
        <v>1059</v>
      </c>
      <c r="AR374" s="67" t="s">
        <v>1059</v>
      </c>
      <c r="AS374" s="67">
        <v>5700</v>
      </c>
      <c r="AT374" s="67" t="s">
        <v>1060</v>
      </c>
      <c r="AU374" s="67">
        <v>700</v>
      </c>
      <c r="AV374" s="67" t="s">
        <v>1059</v>
      </c>
      <c r="AW374" s="67" t="s">
        <v>1059</v>
      </c>
      <c r="AX374" s="67" t="s">
        <v>1060</v>
      </c>
      <c r="AY374" s="67">
        <v>280</v>
      </c>
      <c r="AZ374" s="67">
        <v>18.07</v>
      </c>
      <c r="BA374" s="39" t="s">
        <v>1029</v>
      </c>
      <c r="BB374" s="105" t="s">
        <v>1060</v>
      </c>
    </row>
    <row r="375" spans="1:54" ht="12.75">
      <c r="A375" s="42" t="s">
        <v>328</v>
      </c>
      <c r="B375" s="40" t="s">
        <v>822</v>
      </c>
      <c r="C375" s="39">
        <v>7.3</v>
      </c>
      <c r="D375" s="75" t="s">
        <v>492</v>
      </c>
      <c r="E375" s="39">
        <v>20</v>
      </c>
      <c r="F375" s="75" t="s">
        <v>492</v>
      </c>
      <c r="G375" s="41">
        <v>730</v>
      </c>
      <c r="H375" s="76" t="s">
        <v>492</v>
      </c>
      <c r="I375" s="41">
        <v>2000</v>
      </c>
      <c r="J375" s="75" t="s">
        <v>492</v>
      </c>
      <c r="K375" s="39">
        <v>7.3</v>
      </c>
      <c r="L375" s="80" t="s">
        <v>492</v>
      </c>
      <c r="M375" s="39">
        <v>20</v>
      </c>
      <c r="N375" s="80" t="s">
        <v>492</v>
      </c>
      <c r="O375" s="67">
        <v>44</v>
      </c>
      <c r="P375" s="67" t="s">
        <v>492</v>
      </c>
      <c r="Q375" s="67">
        <v>560</v>
      </c>
      <c r="R375" s="67" t="s">
        <v>492</v>
      </c>
      <c r="S375" s="67">
        <v>10000</v>
      </c>
      <c r="T375" s="67" t="s">
        <v>80</v>
      </c>
      <c r="U375" s="42">
        <v>0.73</v>
      </c>
      <c r="V375" s="42">
        <v>1.6</v>
      </c>
      <c r="W375" s="42" t="s">
        <v>81</v>
      </c>
      <c r="X375" s="42">
        <v>2</v>
      </c>
      <c r="Y375" s="42">
        <v>4.3</v>
      </c>
      <c r="Z375" s="42" t="s">
        <v>81</v>
      </c>
      <c r="AA375" s="42">
        <v>73</v>
      </c>
      <c r="AB375" s="42">
        <v>160</v>
      </c>
      <c r="AC375" s="42" t="s">
        <v>81</v>
      </c>
      <c r="AD375" s="42">
        <v>200</v>
      </c>
      <c r="AE375" s="42">
        <v>430</v>
      </c>
      <c r="AF375" s="42" t="s">
        <v>81</v>
      </c>
      <c r="AG375" s="42">
        <v>0.73</v>
      </c>
      <c r="AH375" s="42">
        <v>1.6</v>
      </c>
      <c r="AI375" s="42" t="s">
        <v>81</v>
      </c>
      <c r="AJ375" s="42">
        <v>2</v>
      </c>
      <c r="AK375" s="42">
        <v>4.3</v>
      </c>
      <c r="AL375" s="42" t="s">
        <v>81</v>
      </c>
      <c r="AM375" s="42">
        <v>30</v>
      </c>
      <c r="AN375" s="67" t="s">
        <v>82</v>
      </c>
      <c r="AO375" s="67">
        <v>0.0002</v>
      </c>
      <c r="AP375" s="67" t="s">
        <v>1059</v>
      </c>
      <c r="AQ375" s="67" t="s">
        <v>1059</v>
      </c>
      <c r="AR375" s="67" t="s">
        <v>1059</v>
      </c>
      <c r="AS375" s="67">
        <v>810</v>
      </c>
      <c r="AT375" s="67" t="s">
        <v>1060</v>
      </c>
      <c r="AU375" s="67">
        <v>50</v>
      </c>
      <c r="AV375" s="67" t="s">
        <v>1059</v>
      </c>
      <c r="AW375" s="67" t="s">
        <v>1059</v>
      </c>
      <c r="AX375" s="67" t="s">
        <v>1061</v>
      </c>
      <c r="AY375" s="67">
        <v>319</v>
      </c>
      <c r="AZ375" s="67" t="s">
        <v>1059</v>
      </c>
      <c r="BA375" s="39" t="s">
        <v>1029</v>
      </c>
      <c r="BB375" s="105" t="s">
        <v>1060</v>
      </c>
    </row>
    <row r="376" spans="1:54" ht="12.75">
      <c r="A376" s="42" t="s">
        <v>329</v>
      </c>
      <c r="B376" s="40" t="s">
        <v>823</v>
      </c>
      <c r="C376" s="41">
        <v>73000</v>
      </c>
      <c r="D376" s="76" t="s">
        <v>492</v>
      </c>
      <c r="E376" s="41">
        <v>200000</v>
      </c>
      <c r="F376" s="76" t="s">
        <v>492</v>
      </c>
      <c r="G376" s="41">
        <v>6200000</v>
      </c>
      <c r="H376" s="76" t="s">
        <v>79</v>
      </c>
      <c r="I376" s="41">
        <v>6200000</v>
      </c>
      <c r="J376" s="76" t="s">
        <v>79</v>
      </c>
      <c r="K376" s="41">
        <v>6200000</v>
      </c>
      <c r="L376" s="76" t="s">
        <v>79</v>
      </c>
      <c r="M376" s="41">
        <v>6200000</v>
      </c>
      <c r="N376" s="80" t="s">
        <v>79</v>
      </c>
      <c r="O376" s="67">
        <v>190000</v>
      </c>
      <c r="P376" s="67" t="s">
        <v>80</v>
      </c>
      <c r="Q376" s="67">
        <v>190000</v>
      </c>
      <c r="R376" s="67" t="s">
        <v>80</v>
      </c>
      <c r="S376" s="67">
        <v>190000</v>
      </c>
      <c r="T376" s="67" t="s">
        <v>80</v>
      </c>
      <c r="U376" s="42">
        <v>7300</v>
      </c>
      <c r="V376" s="42">
        <v>2300</v>
      </c>
      <c r="W376" s="42" t="s">
        <v>81</v>
      </c>
      <c r="X376" s="42">
        <v>20000</v>
      </c>
      <c r="Y376" s="42">
        <v>6200</v>
      </c>
      <c r="Z376" s="42" t="s">
        <v>81</v>
      </c>
      <c r="AA376" s="42">
        <v>190000</v>
      </c>
      <c r="AB376" s="42">
        <v>190000</v>
      </c>
      <c r="AC376" s="42" t="s">
        <v>80</v>
      </c>
      <c r="AD376" s="42">
        <v>190000</v>
      </c>
      <c r="AE376" s="42">
        <v>190000</v>
      </c>
      <c r="AF376" s="42" t="s">
        <v>80</v>
      </c>
      <c r="AG376" s="42">
        <v>190000</v>
      </c>
      <c r="AH376" s="42">
        <v>190000</v>
      </c>
      <c r="AI376" s="42" t="s">
        <v>80</v>
      </c>
      <c r="AJ376" s="42">
        <v>190000</v>
      </c>
      <c r="AK376" s="42">
        <v>190000</v>
      </c>
      <c r="AL376" s="42" t="s">
        <v>80</v>
      </c>
      <c r="AM376" s="42" t="s">
        <v>82</v>
      </c>
      <c r="AN376" s="67" t="s">
        <v>82</v>
      </c>
      <c r="AO376" s="67">
        <v>2</v>
      </c>
      <c r="AP376" s="67" t="s">
        <v>1059</v>
      </c>
      <c r="AQ376" s="67" t="s">
        <v>1094</v>
      </c>
      <c r="AR376" s="67" t="s">
        <v>1059</v>
      </c>
      <c r="AS376" s="67">
        <v>79</v>
      </c>
      <c r="AT376" s="67" t="s">
        <v>1060</v>
      </c>
      <c r="AU376" s="67">
        <v>6170</v>
      </c>
      <c r="AV376" s="67" t="s">
        <v>1059</v>
      </c>
      <c r="AW376" s="67" t="s">
        <v>1059</v>
      </c>
      <c r="AX376" s="67" t="s">
        <v>1060</v>
      </c>
      <c r="AY376" s="67">
        <v>284.5</v>
      </c>
      <c r="AZ376" s="67">
        <v>13490.4</v>
      </c>
      <c r="BA376" s="39" t="s">
        <v>1029</v>
      </c>
      <c r="BB376" s="105" t="s">
        <v>1060</v>
      </c>
    </row>
    <row r="377" spans="1:54" ht="12.75">
      <c r="A377" s="43" t="s">
        <v>330</v>
      </c>
      <c r="B377" s="88" t="s">
        <v>1032</v>
      </c>
      <c r="C377" s="41">
        <v>500</v>
      </c>
      <c r="D377" s="76" t="s">
        <v>95</v>
      </c>
      <c r="E377" s="41">
        <v>500</v>
      </c>
      <c r="F377" s="76" t="s">
        <v>95</v>
      </c>
      <c r="G377" s="41">
        <v>50000</v>
      </c>
      <c r="H377" s="76" t="s">
        <v>95</v>
      </c>
      <c r="I377" s="41">
        <v>50000</v>
      </c>
      <c r="J377" s="76" t="s">
        <v>95</v>
      </c>
      <c r="K377" s="41">
        <v>500</v>
      </c>
      <c r="L377" s="76" t="s">
        <v>95</v>
      </c>
      <c r="M377" s="41">
        <v>500</v>
      </c>
      <c r="N377" s="80" t="s">
        <v>95</v>
      </c>
      <c r="O377" s="67">
        <v>15000</v>
      </c>
      <c r="P377" s="67" t="s">
        <v>492</v>
      </c>
      <c r="Q377" s="67">
        <v>190000</v>
      </c>
      <c r="R377" s="67" t="s">
        <v>80</v>
      </c>
      <c r="S377" s="67">
        <v>190000</v>
      </c>
      <c r="T377" s="67" t="s">
        <v>80</v>
      </c>
      <c r="U377" s="42">
        <v>50</v>
      </c>
      <c r="V377" s="42">
        <v>7.4</v>
      </c>
      <c r="W377" s="42" t="s">
        <v>81</v>
      </c>
      <c r="X377" s="42">
        <v>50</v>
      </c>
      <c r="Y377" s="42">
        <v>7.4</v>
      </c>
      <c r="Z377" s="42" t="s">
        <v>81</v>
      </c>
      <c r="AA377" s="42">
        <v>5000</v>
      </c>
      <c r="AB377" s="42">
        <v>740</v>
      </c>
      <c r="AC377" s="42" t="s">
        <v>81</v>
      </c>
      <c r="AD377" s="42">
        <v>5000</v>
      </c>
      <c r="AE377" s="42">
        <v>740</v>
      </c>
      <c r="AF377" s="42" t="s">
        <v>81</v>
      </c>
      <c r="AG377" s="42">
        <v>50</v>
      </c>
      <c r="AH377" s="42">
        <v>7.4</v>
      </c>
      <c r="AI377" s="42" t="s">
        <v>81</v>
      </c>
      <c r="AJ377" s="42">
        <v>50</v>
      </c>
      <c r="AK377" s="42">
        <v>7.4</v>
      </c>
      <c r="AL377" s="42" t="s">
        <v>81</v>
      </c>
      <c r="AM377" s="42" t="s">
        <v>82</v>
      </c>
      <c r="AN377" s="67" t="s">
        <v>82</v>
      </c>
      <c r="AO377" s="67">
        <v>0.07</v>
      </c>
      <c r="AP377" s="67" t="s">
        <v>1059</v>
      </c>
      <c r="AQ377" s="67" t="s">
        <v>1059</v>
      </c>
      <c r="AR377" s="67" t="s">
        <v>1059</v>
      </c>
      <c r="AS377" s="67">
        <v>15</v>
      </c>
      <c r="AT377" s="67" t="s">
        <v>1060</v>
      </c>
      <c r="AU377" s="67">
        <v>430</v>
      </c>
      <c r="AV377" s="67" t="s">
        <v>1059</v>
      </c>
      <c r="AW377" s="67" t="s">
        <v>1059</v>
      </c>
      <c r="AX377" s="67" t="s">
        <v>1060</v>
      </c>
      <c r="AY377" s="67">
        <v>373</v>
      </c>
      <c r="AZ377" s="67" t="s">
        <v>1059</v>
      </c>
      <c r="BA377" s="39" t="s">
        <v>1029</v>
      </c>
      <c r="BB377" s="105" t="s">
        <v>1060</v>
      </c>
    </row>
    <row r="378" spans="1:54" ht="12.75">
      <c r="A378" s="43" t="s">
        <v>331</v>
      </c>
      <c r="B378" s="44" t="s">
        <v>824</v>
      </c>
      <c r="C378" s="39">
        <v>0.5</v>
      </c>
      <c r="D378" s="75" t="s">
        <v>95</v>
      </c>
      <c r="E378" s="39">
        <v>0.5</v>
      </c>
      <c r="F378" s="75" t="s">
        <v>95</v>
      </c>
      <c r="G378" s="41">
        <v>50</v>
      </c>
      <c r="H378" s="76" t="s">
        <v>95</v>
      </c>
      <c r="I378" s="41">
        <v>50</v>
      </c>
      <c r="J378" s="75" t="s">
        <v>95</v>
      </c>
      <c r="K378" s="39">
        <v>0.5</v>
      </c>
      <c r="L378" s="80" t="s">
        <v>95</v>
      </c>
      <c r="M378" s="39">
        <v>0.5</v>
      </c>
      <c r="N378" s="80" t="s">
        <v>95</v>
      </c>
      <c r="O378" s="42" t="s">
        <v>82</v>
      </c>
      <c r="P378" s="42" t="s">
        <v>82</v>
      </c>
      <c r="Q378" s="42" t="s">
        <v>82</v>
      </c>
      <c r="R378" s="42" t="s">
        <v>82</v>
      </c>
      <c r="S378" s="42" t="s">
        <v>82</v>
      </c>
      <c r="T378" s="42" t="s">
        <v>82</v>
      </c>
      <c r="U378" s="42" t="s">
        <v>82</v>
      </c>
      <c r="V378" s="42" t="s">
        <v>82</v>
      </c>
      <c r="W378" s="42" t="s">
        <v>82</v>
      </c>
      <c r="X378" s="42" t="s">
        <v>82</v>
      </c>
      <c r="Y378" s="42" t="s">
        <v>82</v>
      </c>
      <c r="Z378" s="42" t="s">
        <v>82</v>
      </c>
      <c r="AA378" s="42" t="s">
        <v>82</v>
      </c>
      <c r="AB378" s="42" t="s">
        <v>82</v>
      </c>
      <c r="AC378" s="42" t="s">
        <v>82</v>
      </c>
      <c r="AD378" s="42" t="s">
        <v>82</v>
      </c>
      <c r="AE378" s="42" t="s">
        <v>82</v>
      </c>
      <c r="AF378" s="42" t="s">
        <v>82</v>
      </c>
      <c r="AG378" s="42" t="s">
        <v>82</v>
      </c>
      <c r="AH378" s="42" t="s">
        <v>82</v>
      </c>
      <c r="AI378" s="42" t="s">
        <v>82</v>
      </c>
      <c r="AJ378" s="42" t="s">
        <v>82</v>
      </c>
      <c r="AK378" s="42" t="s">
        <v>82</v>
      </c>
      <c r="AL378" s="42" t="s">
        <v>82</v>
      </c>
      <c r="AM378" s="42" t="s">
        <v>82</v>
      </c>
      <c r="AN378" s="67" t="s">
        <v>82</v>
      </c>
      <c r="AO378" s="67" t="s">
        <v>1059</v>
      </c>
      <c r="AP378" s="67">
        <v>2</v>
      </c>
      <c r="AQ378" s="67" t="s">
        <v>1059</v>
      </c>
      <c r="AR378" s="67">
        <v>0.00057</v>
      </c>
      <c r="AS378" s="67" t="s">
        <v>1059</v>
      </c>
      <c r="AT378" s="67" t="s">
        <v>1060</v>
      </c>
      <c r="AU378" s="67">
        <v>0.0505</v>
      </c>
      <c r="AV378" s="67" t="s">
        <v>1059</v>
      </c>
      <c r="AW378" s="67" t="s">
        <v>1059</v>
      </c>
      <c r="AX378" s="67" t="s">
        <v>1060</v>
      </c>
      <c r="AY378" s="67">
        <v>360</v>
      </c>
      <c r="AZ378" s="67" t="s">
        <v>1059</v>
      </c>
      <c r="BA378" s="39" t="s">
        <v>1029</v>
      </c>
      <c r="BB378" s="105" t="s">
        <v>1061</v>
      </c>
    </row>
    <row r="379" spans="1:54" ht="12.75">
      <c r="A379" s="55" t="s">
        <v>825</v>
      </c>
      <c r="B379" s="56" t="s">
        <v>826</v>
      </c>
      <c r="C379" s="39">
        <v>400</v>
      </c>
      <c r="D379" s="75" t="s">
        <v>102</v>
      </c>
      <c r="E379" s="39">
        <v>400</v>
      </c>
      <c r="F379" s="75" t="s">
        <v>102</v>
      </c>
      <c r="G379" s="41">
        <v>40000</v>
      </c>
      <c r="H379" s="76" t="s">
        <v>102</v>
      </c>
      <c r="I379" s="41">
        <v>40000</v>
      </c>
      <c r="J379" s="75" t="s">
        <v>102</v>
      </c>
      <c r="K379" s="39">
        <v>400</v>
      </c>
      <c r="L379" s="80" t="s">
        <v>102</v>
      </c>
      <c r="M379" s="39">
        <v>400</v>
      </c>
      <c r="N379" s="80" t="s">
        <v>102</v>
      </c>
      <c r="O379" s="67">
        <v>3300</v>
      </c>
      <c r="P379" s="67" t="s">
        <v>492</v>
      </c>
      <c r="Q379" s="67">
        <v>42000</v>
      </c>
      <c r="R379" s="67" t="s">
        <v>492</v>
      </c>
      <c r="S379" s="67">
        <v>190000</v>
      </c>
      <c r="T379" s="67" t="s">
        <v>80</v>
      </c>
      <c r="U379" s="42">
        <v>40</v>
      </c>
      <c r="V379" s="42">
        <v>39</v>
      </c>
      <c r="W379" s="42" t="s">
        <v>81</v>
      </c>
      <c r="X379" s="42">
        <v>40</v>
      </c>
      <c r="Y379" s="42">
        <v>39</v>
      </c>
      <c r="Z379" s="42" t="s">
        <v>81</v>
      </c>
      <c r="AA379" s="42">
        <v>4000</v>
      </c>
      <c r="AB379" s="42">
        <v>3900</v>
      </c>
      <c r="AC379" s="42" t="s">
        <v>81</v>
      </c>
      <c r="AD379" s="42">
        <v>4000</v>
      </c>
      <c r="AE379" s="42">
        <v>3900</v>
      </c>
      <c r="AF379" s="42" t="s">
        <v>81</v>
      </c>
      <c r="AG379" s="42">
        <v>40</v>
      </c>
      <c r="AH379" s="42">
        <v>39</v>
      </c>
      <c r="AI379" s="42" t="s">
        <v>81</v>
      </c>
      <c r="AJ379" s="42">
        <v>40</v>
      </c>
      <c r="AK379" s="42">
        <v>39</v>
      </c>
      <c r="AL379" s="42" t="s">
        <v>81</v>
      </c>
      <c r="AM379" s="42" t="s">
        <v>82</v>
      </c>
      <c r="AN379" s="67" t="s">
        <v>82</v>
      </c>
      <c r="AO379" s="67">
        <v>0.015</v>
      </c>
      <c r="AP379" s="67" t="s">
        <v>1059</v>
      </c>
      <c r="AQ379" s="67" t="s">
        <v>1059</v>
      </c>
      <c r="AR379" s="67" t="s">
        <v>1059</v>
      </c>
      <c r="AS379" s="67">
        <v>346.2</v>
      </c>
      <c r="AT379" s="67" t="s">
        <v>1060</v>
      </c>
      <c r="AU379" s="67">
        <v>750</v>
      </c>
      <c r="AV379" s="67" t="s">
        <v>1059</v>
      </c>
      <c r="AW379" s="67" t="s">
        <v>1059</v>
      </c>
      <c r="AX379" s="67" t="s">
        <v>1060</v>
      </c>
      <c r="AY379" s="67">
        <v>347</v>
      </c>
      <c r="AZ379" s="67" t="s">
        <v>1059</v>
      </c>
      <c r="BA379" s="39" t="s">
        <v>1029</v>
      </c>
      <c r="BB379" s="105" t="s">
        <v>1060</v>
      </c>
    </row>
    <row r="380" spans="1:54" ht="12.75">
      <c r="A380" s="42" t="s">
        <v>332</v>
      </c>
      <c r="B380" s="40" t="s">
        <v>827</v>
      </c>
      <c r="C380" s="41">
        <v>2700</v>
      </c>
      <c r="D380" s="76" t="s">
        <v>492</v>
      </c>
      <c r="E380" s="41">
        <v>7700</v>
      </c>
      <c r="F380" s="76" t="s">
        <v>492</v>
      </c>
      <c r="G380" s="41">
        <v>15000</v>
      </c>
      <c r="H380" s="76" t="s">
        <v>79</v>
      </c>
      <c r="I380" s="41">
        <v>15000</v>
      </c>
      <c r="J380" s="76" t="s">
        <v>79</v>
      </c>
      <c r="K380" s="41">
        <v>2700</v>
      </c>
      <c r="L380" s="76" t="s">
        <v>492</v>
      </c>
      <c r="M380" s="41">
        <v>7700</v>
      </c>
      <c r="N380" s="80" t="s">
        <v>492</v>
      </c>
      <c r="O380" s="67">
        <v>17000</v>
      </c>
      <c r="P380" s="67" t="s">
        <v>492</v>
      </c>
      <c r="Q380" s="67">
        <v>190000</v>
      </c>
      <c r="R380" s="67" t="s">
        <v>80</v>
      </c>
      <c r="S380" s="67">
        <v>190000</v>
      </c>
      <c r="T380" s="67" t="s">
        <v>80</v>
      </c>
      <c r="U380" s="42">
        <v>270</v>
      </c>
      <c r="V380" s="42">
        <v>170</v>
      </c>
      <c r="W380" s="42" t="s">
        <v>81</v>
      </c>
      <c r="X380" s="42">
        <v>770</v>
      </c>
      <c r="Y380" s="42">
        <v>470</v>
      </c>
      <c r="Z380" s="42" t="s">
        <v>81</v>
      </c>
      <c r="AA380" s="42">
        <v>1500</v>
      </c>
      <c r="AB380" s="42">
        <v>920</v>
      </c>
      <c r="AC380" s="42" t="s">
        <v>81</v>
      </c>
      <c r="AD380" s="42">
        <v>1500</v>
      </c>
      <c r="AE380" s="42">
        <v>920</v>
      </c>
      <c r="AF380" s="42" t="s">
        <v>81</v>
      </c>
      <c r="AG380" s="42">
        <v>270</v>
      </c>
      <c r="AH380" s="42">
        <v>170</v>
      </c>
      <c r="AI380" s="42" t="s">
        <v>81</v>
      </c>
      <c r="AJ380" s="42">
        <v>770</v>
      </c>
      <c r="AK380" s="42">
        <v>470</v>
      </c>
      <c r="AL380" s="42" t="s">
        <v>81</v>
      </c>
      <c r="AM380" s="42" t="s">
        <v>82</v>
      </c>
      <c r="AN380" s="67" t="s">
        <v>82</v>
      </c>
      <c r="AO380" s="67">
        <v>0.075</v>
      </c>
      <c r="AP380" s="67" t="s">
        <v>1059</v>
      </c>
      <c r="AQ380" s="67" t="s">
        <v>1059</v>
      </c>
      <c r="AR380" s="67" t="s">
        <v>1059</v>
      </c>
      <c r="AS380" s="67">
        <v>200</v>
      </c>
      <c r="AT380" s="67" t="s">
        <v>1060</v>
      </c>
      <c r="AU380" s="67">
        <v>15</v>
      </c>
      <c r="AV380" s="67" t="s">
        <v>1059</v>
      </c>
      <c r="AW380" s="67" t="s">
        <v>1059</v>
      </c>
      <c r="AX380" s="67" t="s">
        <v>1060</v>
      </c>
      <c r="AY380" s="67">
        <v>321</v>
      </c>
      <c r="AZ380" s="67" t="s">
        <v>1059</v>
      </c>
      <c r="BA380" s="39" t="s">
        <v>1029</v>
      </c>
      <c r="BB380" s="105" t="s">
        <v>1060</v>
      </c>
    </row>
    <row r="381" spans="1:54" ht="12.75">
      <c r="A381" s="43" t="s">
        <v>333</v>
      </c>
      <c r="B381" s="44" t="s">
        <v>828</v>
      </c>
      <c r="C381" s="41">
        <v>180</v>
      </c>
      <c r="D381" s="76" t="s">
        <v>492</v>
      </c>
      <c r="E381" s="41">
        <v>510</v>
      </c>
      <c r="F381" s="76" t="s">
        <v>492</v>
      </c>
      <c r="G381" s="41">
        <v>18000</v>
      </c>
      <c r="H381" s="76" t="s">
        <v>492</v>
      </c>
      <c r="I381" s="41">
        <v>51000</v>
      </c>
      <c r="J381" s="76" t="s">
        <v>492</v>
      </c>
      <c r="K381" s="41">
        <v>180</v>
      </c>
      <c r="L381" s="76" t="s">
        <v>492</v>
      </c>
      <c r="M381" s="41">
        <v>510</v>
      </c>
      <c r="N381" s="80" t="s">
        <v>492</v>
      </c>
      <c r="O381" s="67">
        <v>1100</v>
      </c>
      <c r="P381" s="67" t="s">
        <v>492</v>
      </c>
      <c r="Q381" s="67">
        <v>14000</v>
      </c>
      <c r="R381" s="67" t="s">
        <v>492</v>
      </c>
      <c r="S381" s="67">
        <v>190000</v>
      </c>
      <c r="T381" s="67" t="s">
        <v>80</v>
      </c>
      <c r="U381" s="42">
        <v>18</v>
      </c>
      <c r="V381" s="42">
        <v>9.2</v>
      </c>
      <c r="W381" s="42" t="s">
        <v>81</v>
      </c>
      <c r="X381" s="42">
        <v>51</v>
      </c>
      <c r="Y381" s="42">
        <v>26</v>
      </c>
      <c r="Z381" s="42" t="s">
        <v>81</v>
      </c>
      <c r="AA381" s="42">
        <v>1800</v>
      </c>
      <c r="AB381" s="42">
        <v>920</v>
      </c>
      <c r="AC381" s="42" t="s">
        <v>81</v>
      </c>
      <c r="AD381" s="42">
        <v>5100</v>
      </c>
      <c r="AE381" s="42">
        <v>2600</v>
      </c>
      <c r="AF381" s="42" t="s">
        <v>81</v>
      </c>
      <c r="AG381" s="42">
        <v>18</v>
      </c>
      <c r="AH381" s="42">
        <v>9.2</v>
      </c>
      <c r="AI381" s="42" t="s">
        <v>81</v>
      </c>
      <c r="AJ381" s="42">
        <v>51</v>
      </c>
      <c r="AK381" s="42">
        <v>26</v>
      </c>
      <c r="AL381" s="42" t="s">
        <v>81</v>
      </c>
      <c r="AM381" s="42" t="s">
        <v>82</v>
      </c>
      <c r="AN381" s="67" t="s">
        <v>82</v>
      </c>
      <c r="AO381" s="67">
        <v>0.005</v>
      </c>
      <c r="AP381" s="67" t="s">
        <v>1059</v>
      </c>
      <c r="AQ381" s="67" t="s">
        <v>1059</v>
      </c>
      <c r="AR381" s="67" t="s">
        <v>1059</v>
      </c>
      <c r="AS381" s="67">
        <v>160</v>
      </c>
      <c r="AT381" s="67" t="s">
        <v>1060</v>
      </c>
      <c r="AU381" s="67">
        <v>225</v>
      </c>
      <c r="AV381" s="67" t="s">
        <v>1059</v>
      </c>
      <c r="AW381" s="67" t="s">
        <v>1059</v>
      </c>
      <c r="AX381" s="67" t="s">
        <v>1060</v>
      </c>
      <c r="AY381" s="67">
        <v>355</v>
      </c>
      <c r="AZ381" s="67" t="s">
        <v>1059</v>
      </c>
      <c r="BA381" s="39" t="s">
        <v>1029</v>
      </c>
      <c r="BB381" s="105" t="s">
        <v>1060</v>
      </c>
    </row>
    <row r="382" spans="1:54" ht="12.75">
      <c r="A382" s="47" t="s">
        <v>470</v>
      </c>
      <c r="B382" s="48" t="s">
        <v>829</v>
      </c>
      <c r="C382" s="41">
        <v>15000</v>
      </c>
      <c r="D382" s="76" t="s">
        <v>389</v>
      </c>
      <c r="E382" s="41">
        <v>62000</v>
      </c>
      <c r="F382" s="76" t="s">
        <v>389</v>
      </c>
      <c r="G382" s="41">
        <v>1500000</v>
      </c>
      <c r="H382" s="76" t="s">
        <v>389</v>
      </c>
      <c r="I382" s="41">
        <v>6200000</v>
      </c>
      <c r="J382" s="76" t="s">
        <v>389</v>
      </c>
      <c r="K382" s="41">
        <v>15000</v>
      </c>
      <c r="L382" s="76" t="s">
        <v>389</v>
      </c>
      <c r="M382" s="41">
        <v>62000</v>
      </c>
      <c r="N382" s="80" t="s">
        <v>389</v>
      </c>
      <c r="O382" s="67">
        <v>10000</v>
      </c>
      <c r="P382" s="67" t="s">
        <v>80</v>
      </c>
      <c r="Q382" s="67">
        <v>10000</v>
      </c>
      <c r="R382" s="67" t="s">
        <v>80</v>
      </c>
      <c r="S382" s="67">
        <v>10000</v>
      </c>
      <c r="T382" s="67" t="s">
        <v>80</v>
      </c>
      <c r="U382" s="42">
        <v>1500</v>
      </c>
      <c r="V382" s="42">
        <v>260</v>
      </c>
      <c r="W382" s="42" t="s">
        <v>81</v>
      </c>
      <c r="X382" s="42">
        <v>6200</v>
      </c>
      <c r="Y382" s="42">
        <v>1100</v>
      </c>
      <c r="Z382" s="42" t="s">
        <v>81</v>
      </c>
      <c r="AA382" s="42">
        <v>10000</v>
      </c>
      <c r="AB382" s="42">
        <v>10000</v>
      </c>
      <c r="AC382" s="42" t="s">
        <v>80</v>
      </c>
      <c r="AD382" s="42">
        <v>10000</v>
      </c>
      <c r="AE382" s="42">
        <v>10000</v>
      </c>
      <c r="AF382" s="42" t="s">
        <v>80</v>
      </c>
      <c r="AG382" s="42">
        <v>1500</v>
      </c>
      <c r="AH382" s="42">
        <v>260</v>
      </c>
      <c r="AI382" s="42" t="s">
        <v>81</v>
      </c>
      <c r="AJ382" s="42">
        <v>6200</v>
      </c>
      <c r="AK382" s="42">
        <v>1100</v>
      </c>
      <c r="AL382" s="42" t="s">
        <v>81</v>
      </c>
      <c r="AM382" s="42" t="s">
        <v>82</v>
      </c>
      <c r="AN382" s="67" t="s">
        <v>82</v>
      </c>
      <c r="AO382" s="67" t="s">
        <v>1059</v>
      </c>
      <c r="AP382" s="67" t="s">
        <v>1059</v>
      </c>
      <c r="AQ382" s="67">
        <v>7</v>
      </c>
      <c r="AR382" s="67" t="s">
        <v>1059</v>
      </c>
      <c r="AS382" s="67">
        <v>25</v>
      </c>
      <c r="AT382" s="67" t="s">
        <v>1061</v>
      </c>
      <c r="AU382" s="67">
        <v>1000000</v>
      </c>
      <c r="AV382" s="67">
        <v>13000</v>
      </c>
      <c r="AW382" s="67">
        <v>14900</v>
      </c>
      <c r="AX382" s="67" t="s">
        <v>1061</v>
      </c>
      <c r="AY382" s="67">
        <v>82</v>
      </c>
      <c r="AZ382" s="67" t="s">
        <v>1059</v>
      </c>
      <c r="BA382" s="39" t="s">
        <v>1029</v>
      </c>
      <c r="BB382" s="105" t="s">
        <v>1060</v>
      </c>
    </row>
    <row r="383" spans="1:54" ht="12.75">
      <c r="A383" s="55" t="s">
        <v>830</v>
      </c>
      <c r="B383" s="56" t="s">
        <v>831</v>
      </c>
      <c r="C383" s="41">
        <v>10</v>
      </c>
      <c r="D383" s="76" t="s">
        <v>102</v>
      </c>
      <c r="E383" s="41">
        <v>10</v>
      </c>
      <c r="F383" s="76" t="s">
        <v>102</v>
      </c>
      <c r="G383" s="41">
        <v>1000</v>
      </c>
      <c r="H383" s="76" t="s">
        <v>102</v>
      </c>
      <c r="I383" s="41">
        <v>1000</v>
      </c>
      <c r="J383" s="76" t="s">
        <v>102</v>
      </c>
      <c r="K383" s="41">
        <v>10</v>
      </c>
      <c r="L383" s="76" t="s">
        <v>102</v>
      </c>
      <c r="M383" s="41">
        <v>10</v>
      </c>
      <c r="N383" s="80" t="s">
        <v>102</v>
      </c>
      <c r="O383" s="67">
        <v>4400</v>
      </c>
      <c r="P383" s="67" t="s">
        <v>492</v>
      </c>
      <c r="Q383" s="67">
        <v>10000</v>
      </c>
      <c r="R383" s="67" t="s">
        <v>80</v>
      </c>
      <c r="S383" s="67">
        <v>10000</v>
      </c>
      <c r="T383" s="67" t="s">
        <v>80</v>
      </c>
      <c r="U383" s="42">
        <v>1</v>
      </c>
      <c r="V383" s="42">
        <v>0.5</v>
      </c>
      <c r="W383" s="42" t="s">
        <v>81</v>
      </c>
      <c r="X383" s="42">
        <v>1</v>
      </c>
      <c r="Y383" s="42">
        <v>0.5</v>
      </c>
      <c r="Z383" s="42" t="s">
        <v>81</v>
      </c>
      <c r="AA383" s="42">
        <v>100</v>
      </c>
      <c r="AB383" s="42">
        <v>50</v>
      </c>
      <c r="AC383" s="42" t="s">
        <v>81</v>
      </c>
      <c r="AD383" s="42">
        <v>100</v>
      </c>
      <c r="AE383" s="42">
        <v>50</v>
      </c>
      <c r="AF383" s="42" t="s">
        <v>81</v>
      </c>
      <c r="AG383" s="42">
        <v>1</v>
      </c>
      <c r="AH383" s="42">
        <v>0.5</v>
      </c>
      <c r="AI383" s="42" t="s">
        <v>81</v>
      </c>
      <c r="AJ383" s="42">
        <v>1</v>
      </c>
      <c r="AK383" s="42">
        <v>0.5</v>
      </c>
      <c r="AL383" s="42" t="s">
        <v>81</v>
      </c>
      <c r="AM383" s="42" t="s">
        <v>82</v>
      </c>
      <c r="AN383" s="67" t="s">
        <v>82</v>
      </c>
      <c r="AO383" s="67">
        <v>0.02</v>
      </c>
      <c r="AP383" s="67" t="s">
        <v>1059</v>
      </c>
      <c r="AQ383" s="67" t="s">
        <v>1059</v>
      </c>
      <c r="AR383" s="67" t="s">
        <v>1059</v>
      </c>
      <c r="AS383" s="67">
        <v>154.9</v>
      </c>
      <c r="AT383" s="67" t="s">
        <v>1060</v>
      </c>
      <c r="AU383" s="67">
        <v>8.6</v>
      </c>
      <c r="AV383" s="67" t="s">
        <v>1059</v>
      </c>
      <c r="AW383" s="67" t="s">
        <v>1059</v>
      </c>
      <c r="AX383" s="67" t="s">
        <v>1061</v>
      </c>
      <c r="AY383" s="67">
        <v>318</v>
      </c>
      <c r="AZ383" s="67" t="s">
        <v>1059</v>
      </c>
      <c r="BA383" s="39" t="s">
        <v>1029</v>
      </c>
      <c r="BB383" s="105" t="s">
        <v>1060</v>
      </c>
    </row>
    <row r="384" spans="1:54" ht="12.75">
      <c r="A384" s="43" t="s">
        <v>334</v>
      </c>
      <c r="B384" s="44" t="s">
        <v>832</v>
      </c>
      <c r="C384" s="41">
        <v>100</v>
      </c>
      <c r="D384" s="76" t="s">
        <v>102</v>
      </c>
      <c r="E384" s="41">
        <v>100</v>
      </c>
      <c r="F384" s="76" t="s">
        <v>102</v>
      </c>
      <c r="G384" s="41">
        <v>10000</v>
      </c>
      <c r="H384" s="76" t="s">
        <v>102</v>
      </c>
      <c r="I384" s="41">
        <v>10000</v>
      </c>
      <c r="J384" s="76" t="s">
        <v>102</v>
      </c>
      <c r="K384" s="41">
        <v>100</v>
      </c>
      <c r="L384" s="76" t="s">
        <v>102</v>
      </c>
      <c r="M384" s="41">
        <v>100</v>
      </c>
      <c r="N384" s="80" t="s">
        <v>102</v>
      </c>
      <c r="O384" s="67">
        <v>4400</v>
      </c>
      <c r="P384" s="67" t="s">
        <v>492</v>
      </c>
      <c r="Q384" s="67">
        <v>56000</v>
      </c>
      <c r="R384" s="67" t="s">
        <v>492</v>
      </c>
      <c r="S384" s="67">
        <v>190000</v>
      </c>
      <c r="T384" s="67" t="s">
        <v>80</v>
      </c>
      <c r="U384" s="42">
        <v>10</v>
      </c>
      <c r="V384" s="42">
        <v>2.4</v>
      </c>
      <c r="W384" s="42" t="s">
        <v>81</v>
      </c>
      <c r="X384" s="42">
        <v>10</v>
      </c>
      <c r="Y384" s="42">
        <v>2.4</v>
      </c>
      <c r="Z384" s="42" t="s">
        <v>81</v>
      </c>
      <c r="AA384" s="42">
        <v>1000</v>
      </c>
      <c r="AB384" s="42">
        <v>240</v>
      </c>
      <c r="AC384" s="42" t="s">
        <v>81</v>
      </c>
      <c r="AD384" s="42">
        <v>1000</v>
      </c>
      <c r="AE384" s="42">
        <v>240</v>
      </c>
      <c r="AF384" s="42" t="s">
        <v>81</v>
      </c>
      <c r="AG384" s="42">
        <v>10</v>
      </c>
      <c r="AH384" s="42">
        <v>2.4</v>
      </c>
      <c r="AI384" s="42" t="s">
        <v>81</v>
      </c>
      <c r="AJ384" s="42">
        <v>10</v>
      </c>
      <c r="AK384" s="42">
        <v>2.4</v>
      </c>
      <c r="AL384" s="42" t="s">
        <v>81</v>
      </c>
      <c r="AM384" s="42" t="s">
        <v>82</v>
      </c>
      <c r="AN384" s="67" t="s">
        <v>82</v>
      </c>
      <c r="AO384" s="67">
        <v>0.02</v>
      </c>
      <c r="AP384" s="67" t="s">
        <v>1059</v>
      </c>
      <c r="AQ384" s="67" t="s">
        <v>1059</v>
      </c>
      <c r="AR384" s="67" t="s">
        <v>1059</v>
      </c>
      <c r="AS384" s="67">
        <v>51</v>
      </c>
      <c r="AT384" s="67" t="s">
        <v>1060</v>
      </c>
      <c r="AU384" s="67">
        <v>250</v>
      </c>
      <c r="AV384" s="67" t="s">
        <v>1059</v>
      </c>
      <c r="AW384" s="67" t="s">
        <v>1059</v>
      </c>
      <c r="AX384" s="67" t="s">
        <v>1060</v>
      </c>
      <c r="AY384" s="67">
        <v>257</v>
      </c>
      <c r="AZ384" s="67" t="s">
        <v>1059</v>
      </c>
      <c r="BA384" s="39" t="s">
        <v>1029</v>
      </c>
      <c r="BB384" s="105" t="s">
        <v>1060</v>
      </c>
    </row>
    <row r="385" spans="1:54" ht="12.75">
      <c r="A385" s="43" t="s">
        <v>335</v>
      </c>
      <c r="B385" s="44" t="s">
        <v>833</v>
      </c>
      <c r="C385" s="41">
        <v>1500</v>
      </c>
      <c r="D385" s="76" t="s">
        <v>492</v>
      </c>
      <c r="E385" s="41">
        <v>4100</v>
      </c>
      <c r="F385" s="76" t="s">
        <v>492</v>
      </c>
      <c r="G385" s="41">
        <v>52000</v>
      </c>
      <c r="H385" s="76" t="s">
        <v>79</v>
      </c>
      <c r="I385" s="41">
        <v>52000</v>
      </c>
      <c r="J385" s="76" t="s">
        <v>79</v>
      </c>
      <c r="K385" s="41">
        <v>1500</v>
      </c>
      <c r="L385" s="76" t="s">
        <v>492</v>
      </c>
      <c r="M385" s="41">
        <v>4100</v>
      </c>
      <c r="N385" s="80" t="s">
        <v>492</v>
      </c>
      <c r="O385" s="67">
        <v>8800</v>
      </c>
      <c r="P385" s="67" t="s">
        <v>492</v>
      </c>
      <c r="Q385" s="67">
        <v>10000</v>
      </c>
      <c r="R385" s="67" t="s">
        <v>80</v>
      </c>
      <c r="S385" s="67">
        <v>10000</v>
      </c>
      <c r="T385" s="67" t="s">
        <v>80</v>
      </c>
      <c r="U385" s="42">
        <v>150</v>
      </c>
      <c r="V385" s="42">
        <v>290</v>
      </c>
      <c r="W385" s="42" t="s">
        <v>81</v>
      </c>
      <c r="X385" s="42">
        <v>410</v>
      </c>
      <c r="Y385" s="42">
        <v>780</v>
      </c>
      <c r="Z385" s="42" t="s">
        <v>81</v>
      </c>
      <c r="AA385" s="42">
        <v>5200</v>
      </c>
      <c r="AB385" s="42">
        <v>9900</v>
      </c>
      <c r="AC385" s="42" t="s">
        <v>81</v>
      </c>
      <c r="AD385" s="42">
        <v>5200</v>
      </c>
      <c r="AE385" s="42">
        <v>9900</v>
      </c>
      <c r="AF385" s="42" t="s">
        <v>81</v>
      </c>
      <c r="AG385" s="42">
        <v>150</v>
      </c>
      <c r="AH385" s="42">
        <v>290</v>
      </c>
      <c r="AI385" s="42" t="s">
        <v>81</v>
      </c>
      <c r="AJ385" s="42">
        <v>410</v>
      </c>
      <c r="AK385" s="42">
        <v>780</v>
      </c>
      <c r="AL385" s="42" t="s">
        <v>81</v>
      </c>
      <c r="AM385" s="42">
        <v>30</v>
      </c>
      <c r="AN385" s="67" t="s">
        <v>82</v>
      </c>
      <c r="AO385" s="67">
        <v>0.04</v>
      </c>
      <c r="AP385" s="67" t="s">
        <v>1059</v>
      </c>
      <c r="AQ385" s="67" t="s">
        <v>1059</v>
      </c>
      <c r="AR385" s="67" t="s">
        <v>1059</v>
      </c>
      <c r="AS385" s="67">
        <v>720</v>
      </c>
      <c r="AT385" s="67" t="s">
        <v>1061</v>
      </c>
      <c r="AU385" s="67">
        <v>52</v>
      </c>
      <c r="AV385" s="67">
        <v>13100</v>
      </c>
      <c r="AW385" s="67">
        <v>15100</v>
      </c>
      <c r="AX385" s="67" t="s">
        <v>1061</v>
      </c>
      <c r="AY385" s="67">
        <v>159.2</v>
      </c>
      <c r="AZ385" s="67" t="s">
        <v>1059</v>
      </c>
      <c r="BA385" s="39" t="s">
        <v>1029</v>
      </c>
      <c r="BB385" s="105" t="s">
        <v>1060</v>
      </c>
    </row>
    <row r="386" spans="1:54" ht="12.75">
      <c r="A386" s="42" t="s">
        <v>336</v>
      </c>
      <c r="B386" s="40" t="s">
        <v>834</v>
      </c>
      <c r="C386" s="39">
        <v>2.8</v>
      </c>
      <c r="D386" s="75" t="s">
        <v>492</v>
      </c>
      <c r="E386" s="39">
        <v>11</v>
      </c>
      <c r="F386" s="75" t="s">
        <v>492</v>
      </c>
      <c r="G386" s="41">
        <v>280</v>
      </c>
      <c r="H386" s="76" t="s">
        <v>492</v>
      </c>
      <c r="I386" s="41">
        <v>1100</v>
      </c>
      <c r="J386" s="75" t="s">
        <v>492</v>
      </c>
      <c r="K386" s="39">
        <v>2.8</v>
      </c>
      <c r="L386" s="80" t="s">
        <v>492</v>
      </c>
      <c r="M386" s="39">
        <v>11</v>
      </c>
      <c r="N386" s="80" t="s">
        <v>492</v>
      </c>
      <c r="O386" s="67">
        <v>75</v>
      </c>
      <c r="P386" s="67" t="s">
        <v>492</v>
      </c>
      <c r="Q386" s="67">
        <v>330</v>
      </c>
      <c r="R386" s="67" t="s">
        <v>492</v>
      </c>
      <c r="S386" s="67">
        <v>690</v>
      </c>
      <c r="T386" s="67" t="s">
        <v>389</v>
      </c>
      <c r="U386" s="42">
        <v>0.28</v>
      </c>
      <c r="V386" s="42">
        <v>0.049</v>
      </c>
      <c r="W386" s="42" t="s">
        <v>81</v>
      </c>
      <c r="X386" s="42">
        <v>1.1</v>
      </c>
      <c r="Y386" s="42">
        <v>0.19</v>
      </c>
      <c r="Z386" s="42" t="s">
        <v>81</v>
      </c>
      <c r="AA386" s="42">
        <v>28</v>
      </c>
      <c r="AB386" s="42">
        <v>4.9</v>
      </c>
      <c r="AC386" s="42" t="s">
        <v>81</v>
      </c>
      <c r="AD386" s="42">
        <v>110</v>
      </c>
      <c r="AE386" s="42">
        <v>19</v>
      </c>
      <c r="AF386" s="42" t="s">
        <v>81</v>
      </c>
      <c r="AG386" s="42">
        <v>0.28</v>
      </c>
      <c r="AH386" s="42">
        <v>0.049</v>
      </c>
      <c r="AI386" s="42" t="s">
        <v>81</v>
      </c>
      <c r="AJ386" s="42">
        <v>1.1</v>
      </c>
      <c r="AK386" s="42">
        <v>0.19</v>
      </c>
      <c r="AL386" s="42" t="s">
        <v>81</v>
      </c>
      <c r="AM386" s="42" t="s">
        <v>82</v>
      </c>
      <c r="AN386" s="67" t="s">
        <v>82</v>
      </c>
      <c r="AO386" s="67" t="s">
        <v>1059</v>
      </c>
      <c r="AP386" s="67">
        <v>0.24</v>
      </c>
      <c r="AQ386" s="67" t="s">
        <v>1071</v>
      </c>
      <c r="AR386" s="67">
        <v>3.7E-06</v>
      </c>
      <c r="AS386" s="67">
        <v>25</v>
      </c>
      <c r="AT386" s="67" t="s">
        <v>1061</v>
      </c>
      <c r="AU386" s="67">
        <v>405000</v>
      </c>
      <c r="AV386" s="67">
        <v>13100</v>
      </c>
      <c r="AW386" s="67">
        <v>15000</v>
      </c>
      <c r="AX386" s="67" t="s">
        <v>1061</v>
      </c>
      <c r="AY386" s="67">
        <v>34.23</v>
      </c>
      <c r="AZ386" s="67" t="s">
        <v>1059</v>
      </c>
      <c r="BA386" s="39" t="s">
        <v>1029</v>
      </c>
      <c r="BB386" s="105" t="s">
        <v>1060</v>
      </c>
    </row>
    <row r="387" spans="1:54" ht="12.75">
      <c r="A387" s="42" t="s">
        <v>337</v>
      </c>
      <c r="B387" s="40" t="s">
        <v>835</v>
      </c>
      <c r="C387" s="41">
        <v>130</v>
      </c>
      <c r="D387" s="76" t="s">
        <v>79</v>
      </c>
      <c r="E387" s="41">
        <v>130</v>
      </c>
      <c r="F387" s="76" t="s">
        <v>79</v>
      </c>
      <c r="G387" s="41">
        <v>130</v>
      </c>
      <c r="H387" s="76" t="s">
        <v>79</v>
      </c>
      <c r="I387" s="41">
        <v>130</v>
      </c>
      <c r="J387" s="76" t="s">
        <v>79</v>
      </c>
      <c r="K387" s="41">
        <v>130</v>
      </c>
      <c r="L387" s="76" t="s">
        <v>79</v>
      </c>
      <c r="M387" s="41">
        <v>130</v>
      </c>
      <c r="N387" s="80" t="s">
        <v>79</v>
      </c>
      <c r="O387" s="67">
        <v>6600</v>
      </c>
      <c r="P387" s="67" t="s">
        <v>492</v>
      </c>
      <c r="Q387" s="67">
        <v>84000</v>
      </c>
      <c r="R387" s="67" t="s">
        <v>492</v>
      </c>
      <c r="S387" s="67">
        <v>190000</v>
      </c>
      <c r="T387" s="67" t="s">
        <v>80</v>
      </c>
      <c r="U387" s="42">
        <v>13</v>
      </c>
      <c r="V387" s="42">
        <v>2200</v>
      </c>
      <c r="W387" s="42" t="s">
        <v>81</v>
      </c>
      <c r="X387" s="42">
        <v>13</v>
      </c>
      <c r="Y387" s="42">
        <v>2200</v>
      </c>
      <c r="Z387" s="42" t="s">
        <v>81</v>
      </c>
      <c r="AA387" s="42">
        <v>13</v>
      </c>
      <c r="AB387" s="42">
        <v>2200</v>
      </c>
      <c r="AC387" s="42" t="s">
        <v>81</v>
      </c>
      <c r="AD387" s="42">
        <v>13</v>
      </c>
      <c r="AE387" s="42">
        <v>2200</v>
      </c>
      <c r="AF387" s="42" t="s">
        <v>81</v>
      </c>
      <c r="AG387" s="42">
        <v>13</v>
      </c>
      <c r="AH387" s="42">
        <v>2200</v>
      </c>
      <c r="AI387" s="42" t="s">
        <v>81</v>
      </c>
      <c r="AJ387" s="42">
        <v>13</v>
      </c>
      <c r="AK387" s="42">
        <v>2200</v>
      </c>
      <c r="AL387" s="42" t="s">
        <v>81</v>
      </c>
      <c r="AM387" s="42">
        <v>10</v>
      </c>
      <c r="AN387" s="67" t="s">
        <v>82</v>
      </c>
      <c r="AO387" s="67">
        <v>0.03</v>
      </c>
      <c r="AP387" s="67" t="s">
        <v>1059</v>
      </c>
      <c r="AQ387" s="67" t="s">
        <v>1059</v>
      </c>
      <c r="AR387" s="67" t="s">
        <v>1059</v>
      </c>
      <c r="AS387" s="67">
        <v>68000</v>
      </c>
      <c r="AT387" s="67" t="s">
        <v>1060</v>
      </c>
      <c r="AU387" s="67">
        <v>0.132</v>
      </c>
      <c r="AV387" s="67" t="s">
        <v>1059</v>
      </c>
      <c r="AW387" s="67" t="s">
        <v>1059</v>
      </c>
      <c r="AX387" s="67" t="s">
        <v>1060</v>
      </c>
      <c r="AY387" s="67">
        <v>393</v>
      </c>
      <c r="AZ387" s="67">
        <v>0.07</v>
      </c>
      <c r="BA387" s="39" t="s">
        <v>1029</v>
      </c>
      <c r="BB387" s="105" t="s">
        <v>1061</v>
      </c>
    </row>
    <row r="388" spans="1:54" ht="12.75">
      <c r="A388" s="42" t="s">
        <v>338</v>
      </c>
      <c r="B388" s="40" t="s">
        <v>836</v>
      </c>
      <c r="C388" s="39">
        <v>37</v>
      </c>
      <c r="D388" s="75" t="s">
        <v>492</v>
      </c>
      <c r="E388" s="41">
        <v>100</v>
      </c>
      <c r="F388" s="76" t="s">
        <v>492</v>
      </c>
      <c r="G388" s="41">
        <v>3700</v>
      </c>
      <c r="H388" s="76" t="s">
        <v>492</v>
      </c>
      <c r="I388" s="41">
        <v>10000</v>
      </c>
      <c r="J388" s="76" t="s">
        <v>492</v>
      </c>
      <c r="K388" s="41">
        <v>370</v>
      </c>
      <c r="L388" s="76" t="s">
        <v>492</v>
      </c>
      <c r="M388" s="41">
        <v>1000</v>
      </c>
      <c r="N388" s="80" t="s">
        <v>492</v>
      </c>
      <c r="O388" s="67">
        <v>220</v>
      </c>
      <c r="P388" s="67" t="s">
        <v>492</v>
      </c>
      <c r="Q388" s="67">
        <v>2800</v>
      </c>
      <c r="R388" s="67" t="s">
        <v>492</v>
      </c>
      <c r="S388" s="67">
        <v>10000</v>
      </c>
      <c r="T388" s="67" t="s">
        <v>80</v>
      </c>
      <c r="U388" s="42">
        <v>3.7</v>
      </c>
      <c r="V388" s="42">
        <v>0.41</v>
      </c>
      <c r="W388" s="42" t="s">
        <v>81</v>
      </c>
      <c r="X388" s="42">
        <v>10</v>
      </c>
      <c r="Y388" s="42">
        <v>1.1</v>
      </c>
      <c r="Z388" s="42" t="s">
        <v>81</v>
      </c>
      <c r="AA388" s="42">
        <v>370</v>
      </c>
      <c r="AB388" s="42">
        <v>41</v>
      </c>
      <c r="AC388" s="42" t="s">
        <v>81</v>
      </c>
      <c r="AD388" s="42">
        <v>1000</v>
      </c>
      <c r="AE388" s="42">
        <v>110</v>
      </c>
      <c r="AF388" s="42" t="s">
        <v>81</v>
      </c>
      <c r="AG388" s="42">
        <v>37</v>
      </c>
      <c r="AH388" s="42">
        <v>4.1</v>
      </c>
      <c r="AI388" s="42" t="s">
        <v>81</v>
      </c>
      <c r="AJ388" s="42">
        <v>100</v>
      </c>
      <c r="AK388" s="42">
        <v>11</v>
      </c>
      <c r="AL388" s="42" t="s">
        <v>81</v>
      </c>
      <c r="AM388" s="42" t="s">
        <v>82</v>
      </c>
      <c r="AN388" s="67" t="s">
        <v>82</v>
      </c>
      <c r="AO388" s="67">
        <v>0.001</v>
      </c>
      <c r="AP388" s="67" t="s">
        <v>1059</v>
      </c>
      <c r="AQ388" s="67" t="s">
        <v>1059</v>
      </c>
      <c r="AR388" s="67" t="s">
        <v>1059</v>
      </c>
      <c r="AS388" s="67">
        <v>0.0066</v>
      </c>
      <c r="AT388" s="67" t="s">
        <v>1061</v>
      </c>
      <c r="AU388" s="67">
        <v>1000000</v>
      </c>
      <c r="AV388" s="67">
        <v>13100</v>
      </c>
      <c r="AW388" s="67">
        <v>15000</v>
      </c>
      <c r="AX388" s="67" t="s">
        <v>1061</v>
      </c>
      <c r="AY388" s="67">
        <v>115.25</v>
      </c>
      <c r="AZ388" s="67">
        <v>18.07</v>
      </c>
      <c r="BA388" s="39" t="s">
        <v>1029</v>
      </c>
      <c r="BB388" s="105" t="s">
        <v>1060</v>
      </c>
    </row>
    <row r="389" spans="1:54" ht="12.75">
      <c r="A389" s="43" t="s">
        <v>339</v>
      </c>
      <c r="B389" s="44" t="s">
        <v>837</v>
      </c>
      <c r="C389" s="39">
        <v>0.22</v>
      </c>
      <c r="D389" s="75" t="s">
        <v>492</v>
      </c>
      <c r="E389" s="39">
        <v>0.87</v>
      </c>
      <c r="F389" s="75" t="s">
        <v>492</v>
      </c>
      <c r="G389" s="39">
        <v>22</v>
      </c>
      <c r="H389" s="75" t="s">
        <v>492</v>
      </c>
      <c r="I389" s="41">
        <v>87</v>
      </c>
      <c r="J389" s="76" t="s">
        <v>492</v>
      </c>
      <c r="K389" s="41">
        <v>220</v>
      </c>
      <c r="L389" s="76" t="s">
        <v>492</v>
      </c>
      <c r="M389" s="41">
        <v>870</v>
      </c>
      <c r="N389" s="80" t="s">
        <v>492</v>
      </c>
      <c r="O389" s="67">
        <v>6</v>
      </c>
      <c r="P389" s="67" t="s">
        <v>492</v>
      </c>
      <c r="Q389" s="67">
        <v>26</v>
      </c>
      <c r="R389" s="67" t="s">
        <v>492</v>
      </c>
      <c r="S389" s="67">
        <v>10000</v>
      </c>
      <c r="T389" s="67" t="s">
        <v>80</v>
      </c>
      <c r="U389" s="42">
        <v>0.022000000000000002</v>
      </c>
      <c r="V389" s="42">
        <v>0.07400000000000001</v>
      </c>
      <c r="W389" s="42" t="s">
        <v>81</v>
      </c>
      <c r="X389" s="42">
        <v>0.087</v>
      </c>
      <c r="Y389" s="42">
        <v>0.29</v>
      </c>
      <c r="Z389" s="42" t="s">
        <v>81</v>
      </c>
      <c r="AA389" s="42">
        <v>2.2</v>
      </c>
      <c r="AB389" s="42">
        <v>7.4</v>
      </c>
      <c r="AC389" s="42" t="s">
        <v>81</v>
      </c>
      <c r="AD389" s="42">
        <v>8.7</v>
      </c>
      <c r="AE389" s="42">
        <v>29</v>
      </c>
      <c r="AF389" s="42" t="s">
        <v>81</v>
      </c>
      <c r="AG389" s="42">
        <v>22</v>
      </c>
      <c r="AH389" s="42">
        <v>74</v>
      </c>
      <c r="AI389" s="42" t="s">
        <v>81</v>
      </c>
      <c r="AJ389" s="42">
        <v>87</v>
      </c>
      <c r="AK389" s="42">
        <v>290</v>
      </c>
      <c r="AL389" s="42" t="s">
        <v>81</v>
      </c>
      <c r="AM389" s="42">
        <v>20</v>
      </c>
      <c r="AN389" s="67" t="s">
        <v>82</v>
      </c>
      <c r="AO389" s="67" t="s">
        <v>1059</v>
      </c>
      <c r="AP389" s="67">
        <v>3</v>
      </c>
      <c r="AQ389" s="67" t="s">
        <v>1059</v>
      </c>
      <c r="AR389" s="67" t="s">
        <v>1059</v>
      </c>
      <c r="AS389" s="67">
        <v>1300</v>
      </c>
      <c r="AT389" s="67" t="s">
        <v>1060</v>
      </c>
      <c r="AU389" s="67">
        <v>60000</v>
      </c>
      <c r="AV389" s="67" t="s">
        <v>1059</v>
      </c>
      <c r="AW389" s="67" t="s">
        <v>1059</v>
      </c>
      <c r="AX389" s="67" t="s">
        <v>1061</v>
      </c>
      <c r="AY389" s="67">
        <v>237.7</v>
      </c>
      <c r="AZ389" s="67">
        <v>12.65</v>
      </c>
      <c r="BA389" s="39" t="s">
        <v>1029</v>
      </c>
      <c r="BB389" s="105" t="s">
        <v>1060</v>
      </c>
    </row>
    <row r="390" spans="1:54" ht="12.75">
      <c r="A390" s="43" t="s">
        <v>838</v>
      </c>
      <c r="B390" s="44" t="s">
        <v>839</v>
      </c>
      <c r="C390" s="41">
        <v>300</v>
      </c>
      <c r="D390" s="76" t="s">
        <v>79</v>
      </c>
      <c r="E390" s="41">
        <v>300</v>
      </c>
      <c r="F390" s="76" t="s">
        <v>79</v>
      </c>
      <c r="G390" s="41">
        <v>300</v>
      </c>
      <c r="H390" s="76" t="s">
        <v>79</v>
      </c>
      <c r="I390" s="41">
        <v>300</v>
      </c>
      <c r="J390" s="76" t="s">
        <v>79</v>
      </c>
      <c r="K390" s="41">
        <v>300</v>
      </c>
      <c r="L390" s="76" t="s">
        <v>79</v>
      </c>
      <c r="M390" s="41">
        <v>300</v>
      </c>
      <c r="N390" s="80" t="s">
        <v>79</v>
      </c>
      <c r="O390" s="67">
        <v>2000</v>
      </c>
      <c r="P390" s="67" t="s">
        <v>492</v>
      </c>
      <c r="Q390" s="67">
        <v>25000</v>
      </c>
      <c r="R390" s="67" t="s">
        <v>492</v>
      </c>
      <c r="S390" s="67">
        <v>190000</v>
      </c>
      <c r="T390" s="67" t="s">
        <v>80</v>
      </c>
      <c r="U390" s="42">
        <v>30</v>
      </c>
      <c r="V390" s="42">
        <v>47</v>
      </c>
      <c r="W390" s="42" t="s">
        <v>81</v>
      </c>
      <c r="X390" s="42">
        <v>30</v>
      </c>
      <c r="Y390" s="42">
        <v>47</v>
      </c>
      <c r="Z390" s="42" t="s">
        <v>81</v>
      </c>
      <c r="AA390" s="42">
        <v>30</v>
      </c>
      <c r="AB390" s="42">
        <v>47</v>
      </c>
      <c r="AC390" s="42" t="s">
        <v>81</v>
      </c>
      <c r="AD390" s="42">
        <v>30</v>
      </c>
      <c r="AE390" s="42">
        <v>47</v>
      </c>
      <c r="AF390" s="42" t="s">
        <v>81</v>
      </c>
      <c r="AG390" s="42">
        <v>30</v>
      </c>
      <c r="AH390" s="42">
        <v>47</v>
      </c>
      <c r="AI390" s="42" t="s">
        <v>81</v>
      </c>
      <c r="AJ390" s="42">
        <v>30</v>
      </c>
      <c r="AK390" s="42">
        <v>47</v>
      </c>
      <c r="AL390" s="42" t="s">
        <v>81</v>
      </c>
      <c r="AM390" s="42">
        <v>30</v>
      </c>
      <c r="AN390" s="67" t="s">
        <v>82</v>
      </c>
      <c r="AO390" s="67">
        <v>0.009</v>
      </c>
      <c r="AP390" s="67" t="s">
        <v>1059</v>
      </c>
      <c r="AQ390" s="67" t="s">
        <v>1059</v>
      </c>
      <c r="AR390" s="67" t="s">
        <v>1059</v>
      </c>
      <c r="AS390" s="67">
        <v>580</v>
      </c>
      <c r="AT390" s="67" t="s">
        <v>1060</v>
      </c>
      <c r="AU390" s="67">
        <v>0.3</v>
      </c>
      <c r="AV390" s="67" t="s">
        <v>1059</v>
      </c>
      <c r="AW390" s="67" t="s">
        <v>1059</v>
      </c>
      <c r="AX390" s="67" t="s">
        <v>1060</v>
      </c>
      <c r="AY390" s="67">
        <v>220</v>
      </c>
      <c r="AZ390" s="67" t="s">
        <v>1059</v>
      </c>
      <c r="BA390" s="39" t="s">
        <v>1029</v>
      </c>
      <c r="BB390" s="105" t="s">
        <v>1060</v>
      </c>
    </row>
    <row r="391" spans="1:54" ht="12.75">
      <c r="A391" s="55" t="s">
        <v>840</v>
      </c>
      <c r="B391" s="57" t="s">
        <v>841</v>
      </c>
      <c r="C391" s="41">
        <v>2</v>
      </c>
      <c r="D391" s="76" t="s">
        <v>102</v>
      </c>
      <c r="E391" s="41">
        <v>2</v>
      </c>
      <c r="F391" s="76" t="s">
        <v>102</v>
      </c>
      <c r="G391" s="41">
        <v>200</v>
      </c>
      <c r="H391" s="76" t="s">
        <v>102</v>
      </c>
      <c r="I391" s="41">
        <v>200</v>
      </c>
      <c r="J391" s="76" t="s">
        <v>102</v>
      </c>
      <c r="K391" s="41">
        <v>2</v>
      </c>
      <c r="L391" s="76" t="s">
        <v>102</v>
      </c>
      <c r="M391" s="41">
        <v>2</v>
      </c>
      <c r="N391" s="80" t="s">
        <v>102</v>
      </c>
      <c r="O391" s="67">
        <v>160</v>
      </c>
      <c r="P391" s="67" t="s">
        <v>492</v>
      </c>
      <c r="Q391" s="67">
        <v>720</v>
      </c>
      <c r="R391" s="67" t="s">
        <v>492</v>
      </c>
      <c r="S391" s="67">
        <v>190000</v>
      </c>
      <c r="T391" s="67" t="s">
        <v>80</v>
      </c>
      <c r="U391" s="42">
        <v>0.2</v>
      </c>
      <c r="V391" s="42">
        <v>0.057</v>
      </c>
      <c r="W391" s="42" t="s">
        <v>81</v>
      </c>
      <c r="X391" s="42">
        <v>0.2</v>
      </c>
      <c r="Y391" s="42">
        <v>0.057</v>
      </c>
      <c r="Z391" s="42" t="s">
        <v>81</v>
      </c>
      <c r="AA391" s="42">
        <v>20</v>
      </c>
      <c r="AB391" s="42">
        <v>5.7</v>
      </c>
      <c r="AC391" s="42" t="s">
        <v>81</v>
      </c>
      <c r="AD391" s="42">
        <v>20</v>
      </c>
      <c r="AE391" s="42">
        <v>5.7</v>
      </c>
      <c r="AF391" s="42" t="s">
        <v>81</v>
      </c>
      <c r="AG391" s="42">
        <v>0.2</v>
      </c>
      <c r="AH391" s="42">
        <v>0.057</v>
      </c>
      <c r="AI391" s="42" t="s">
        <v>81</v>
      </c>
      <c r="AJ391" s="42">
        <v>0.2</v>
      </c>
      <c r="AK391" s="42">
        <v>0.057</v>
      </c>
      <c r="AL391" s="42" t="s">
        <v>81</v>
      </c>
      <c r="AM391" s="42" t="s">
        <v>82</v>
      </c>
      <c r="AN391" s="67" t="s">
        <v>82</v>
      </c>
      <c r="AO391" s="67">
        <v>0.003</v>
      </c>
      <c r="AP391" s="67">
        <v>0.11</v>
      </c>
      <c r="AQ391" s="67" t="s">
        <v>1059</v>
      </c>
      <c r="AR391" s="67">
        <v>3.1E-06</v>
      </c>
      <c r="AS391" s="67">
        <v>70</v>
      </c>
      <c r="AT391" s="67" t="s">
        <v>1060</v>
      </c>
      <c r="AU391" s="67">
        <v>59.9</v>
      </c>
      <c r="AV391" s="67" t="s">
        <v>1059</v>
      </c>
      <c r="AW391" s="67" t="s">
        <v>1059</v>
      </c>
      <c r="AX391" s="67" t="s">
        <v>1060</v>
      </c>
      <c r="AY391" s="67">
        <v>353</v>
      </c>
      <c r="AZ391" s="67" t="s">
        <v>1059</v>
      </c>
      <c r="BA391" s="39" t="s">
        <v>1029</v>
      </c>
      <c r="BB391" s="105" t="s">
        <v>1060</v>
      </c>
    </row>
    <row r="392" spans="1:54" ht="12.75">
      <c r="A392" s="43" t="s">
        <v>476</v>
      </c>
      <c r="B392" s="44" t="s">
        <v>842</v>
      </c>
      <c r="C392" s="41">
        <v>73000</v>
      </c>
      <c r="D392" s="76" t="s">
        <v>492</v>
      </c>
      <c r="E392" s="41">
        <v>200000</v>
      </c>
      <c r="F392" s="76" t="s">
        <v>492</v>
      </c>
      <c r="G392" s="41">
        <v>7300000</v>
      </c>
      <c r="H392" s="76" t="s">
        <v>492</v>
      </c>
      <c r="I392" s="41">
        <v>20000000</v>
      </c>
      <c r="J392" s="76" t="s">
        <v>492</v>
      </c>
      <c r="K392" s="41">
        <v>73000</v>
      </c>
      <c r="L392" s="76" t="s">
        <v>492</v>
      </c>
      <c r="M392" s="41">
        <v>200000</v>
      </c>
      <c r="N392" s="80" t="s">
        <v>492</v>
      </c>
      <c r="O392" s="67">
        <v>190000</v>
      </c>
      <c r="P392" s="67" t="s">
        <v>80</v>
      </c>
      <c r="Q392" s="67">
        <v>190000</v>
      </c>
      <c r="R392" s="67" t="s">
        <v>80</v>
      </c>
      <c r="S392" s="67">
        <v>190000</v>
      </c>
      <c r="T392" s="67" t="s">
        <v>80</v>
      </c>
      <c r="U392" s="42">
        <v>7300</v>
      </c>
      <c r="V392" s="42">
        <v>850</v>
      </c>
      <c r="W392" s="42" t="s">
        <v>81</v>
      </c>
      <c r="X392" s="42">
        <v>20000</v>
      </c>
      <c r="Y392" s="42">
        <v>2300</v>
      </c>
      <c r="Z392" s="42" t="s">
        <v>81</v>
      </c>
      <c r="AA392" s="42">
        <v>190000</v>
      </c>
      <c r="AB392" s="42">
        <v>85000</v>
      </c>
      <c r="AC392" s="42" t="s">
        <v>81</v>
      </c>
      <c r="AD392" s="42">
        <v>190000</v>
      </c>
      <c r="AE392" s="42">
        <v>190000</v>
      </c>
      <c r="AF392" s="42" t="s">
        <v>80</v>
      </c>
      <c r="AG392" s="42">
        <v>7300</v>
      </c>
      <c r="AH392" s="42">
        <v>850</v>
      </c>
      <c r="AI392" s="42" t="s">
        <v>81</v>
      </c>
      <c r="AJ392" s="42">
        <v>20000</v>
      </c>
      <c r="AK392" s="42">
        <v>2300</v>
      </c>
      <c r="AL392" s="42" t="s">
        <v>81</v>
      </c>
      <c r="AM392" s="42" t="s">
        <v>82</v>
      </c>
      <c r="AN392" s="67" t="s">
        <v>82</v>
      </c>
      <c r="AO392" s="67">
        <v>2</v>
      </c>
      <c r="AP392" s="67" t="s">
        <v>1059</v>
      </c>
      <c r="AQ392" s="67" t="s">
        <v>1059</v>
      </c>
      <c r="AR392" s="67" t="s">
        <v>1059</v>
      </c>
      <c r="AS392" s="67">
        <v>2.1</v>
      </c>
      <c r="AT392" s="67" t="s">
        <v>1060</v>
      </c>
      <c r="AU392" s="67">
        <v>717000</v>
      </c>
      <c r="AV392" s="67" t="s">
        <v>1059</v>
      </c>
      <c r="AW392" s="67" t="s">
        <v>1059</v>
      </c>
      <c r="AX392" s="67" t="s">
        <v>1060</v>
      </c>
      <c r="AY392" s="67">
        <v>280</v>
      </c>
      <c r="AZ392" s="67" t="s">
        <v>1059</v>
      </c>
      <c r="BA392" s="39" t="s">
        <v>1029</v>
      </c>
      <c r="BB392" s="105" t="s">
        <v>1060</v>
      </c>
    </row>
    <row r="393" spans="1:54" ht="12.75">
      <c r="A393" s="43" t="s">
        <v>340</v>
      </c>
      <c r="B393" s="44" t="s">
        <v>843</v>
      </c>
      <c r="C393" s="41">
        <v>1800</v>
      </c>
      <c r="D393" s="76" t="s">
        <v>492</v>
      </c>
      <c r="E393" s="41">
        <v>5100</v>
      </c>
      <c r="F393" s="76" t="s">
        <v>492</v>
      </c>
      <c r="G393" s="41">
        <v>40000</v>
      </c>
      <c r="H393" s="76" t="s">
        <v>79</v>
      </c>
      <c r="I393" s="41">
        <v>40000</v>
      </c>
      <c r="J393" s="76" t="s">
        <v>79</v>
      </c>
      <c r="K393" s="41">
        <v>1800</v>
      </c>
      <c r="L393" s="76" t="s">
        <v>492</v>
      </c>
      <c r="M393" s="41">
        <v>5100</v>
      </c>
      <c r="N393" s="80" t="s">
        <v>492</v>
      </c>
      <c r="O393" s="67">
        <v>11000</v>
      </c>
      <c r="P393" s="67" t="s">
        <v>492</v>
      </c>
      <c r="Q393" s="67">
        <v>140000</v>
      </c>
      <c r="R393" s="67" t="s">
        <v>492</v>
      </c>
      <c r="S393" s="67">
        <v>190000</v>
      </c>
      <c r="T393" s="67" t="s">
        <v>80</v>
      </c>
      <c r="U393" s="42">
        <v>180</v>
      </c>
      <c r="V393" s="42">
        <v>280</v>
      </c>
      <c r="W393" s="42" t="s">
        <v>81</v>
      </c>
      <c r="X393" s="42">
        <v>510</v>
      </c>
      <c r="Y393" s="42">
        <v>800</v>
      </c>
      <c r="Z393" s="42" t="s">
        <v>81</v>
      </c>
      <c r="AA393" s="42">
        <v>4000</v>
      </c>
      <c r="AB393" s="42">
        <v>6200</v>
      </c>
      <c r="AC393" s="42" t="s">
        <v>81</v>
      </c>
      <c r="AD393" s="42">
        <v>4000</v>
      </c>
      <c r="AE393" s="42">
        <v>6200</v>
      </c>
      <c r="AF393" s="42" t="s">
        <v>81</v>
      </c>
      <c r="AG393" s="42">
        <v>180</v>
      </c>
      <c r="AH393" s="42">
        <v>280</v>
      </c>
      <c r="AI393" s="42" t="s">
        <v>81</v>
      </c>
      <c r="AJ393" s="42">
        <v>510</v>
      </c>
      <c r="AK393" s="42">
        <v>800</v>
      </c>
      <c r="AL393" s="42" t="s">
        <v>81</v>
      </c>
      <c r="AM393" s="42">
        <v>30</v>
      </c>
      <c r="AN393" s="67" t="s">
        <v>82</v>
      </c>
      <c r="AO393" s="67">
        <v>0.05</v>
      </c>
      <c r="AP393" s="67" t="s">
        <v>1059</v>
      </c>
      <c r="AQ393" s="67" t="s">
        <v>1059</v>
      </c>
      <c r="AR393" s="67" t="s">
        <v>1059</v>
      </c>
      <c r="AS393" s="67">
        <v>580</v>
      </c>
      <c r="AT393" s="67" t="s">
        <v>1060</v>
      </c>
      <c r="AU393" s="67">
        <v>40</v>
      </c>
      <c r="AV393" s="67" t="s">
        <v>1059</v>
      </c>
      <c r="AW393" s="67" t="s">
        <v>1059</v>
      </c>
      <c r="AX393" s="67" t="s">
        <v>1060</v>
      </c>
      <c r="AY393" s="67">
        <v>349</v>
      </c>
      <c r="AZ393" s="67" t="s">
        <v>1059</v>
      </c>
      <c r="BA393" s="39" t="s">
        <v>1029</v>
      </c>
      <c r="BB393" s="105" t="s">
        <v>1060</v>
      </c>
    </row>
    <row r="394" spans="1:54" ht="12.75">
      <c r="A394" s="42" t="s">
        <v>341</v>
      </c>
      <c r="B394" s="40" t="s">
        <v>844</v>
      </c>
      <c r="C394" s="41">
        <v>4</v>
      </c>
      <c r="D394" s="76" t="s">
        <v>95</v>
      </c>
      <c r="E394" s="41">
        <v>4</v>
      </c>
      <c r="F394" s="76" t="s">
        <v>95</v>
      </c>
      <c r="G394" s="41">
        <v>400</v>
      </c>
      <c r="H394" s="76" t="s">
        <v>95</v>
      </c>
      <c r="I394" s="41">
        <v>400</v>
      </c>
      <c r="J394" s="76" t="s">
        <v>95</v>
      </c>
      <c r="K394" s="41">
        <v>4</v>
      </c>
      <c r="L394" s="76" t="s">
        <v>95</v>
      </c>
      <c r="M394" s="41">
        <v>4</v>
      </c>
      <c r="N394" s="80" t="s">
        <v>95</v>
      </c>
      <c r="O394" s="67">
        <v>150</v>
      </c>
      <c r="P394" s="67" t="s">
        <v>492</v>
      </c>
      <c r="Q394" s="67">
        <v>660</v>
      </c>
      <c r="R394" s="67" t="s">
        <v>492</v>
      </c>
      <c r="S394" s="67">
        <v>190000</v>
      </c>
      <c r="T394" s="67" t="s">
        <v>80</v>
      </c>
      <c r="U394" s="42">
        <v>0.4</v>
      </c>
      <c r="V394" s="42">
        <v>0.15</v>
      </c>
      <c r="W394" s="42" t="s">
        <v>81</v>
      </c>
      <c r="X394" s="42">
        <v>0.4</v>
      </c>
      <c r="Y394" s="42">
        <v>0.15</v>
      </c>
      <c r="Z394" s="42" t="s">
        <v>81</v>
      </c>
      <c r="AA394" s="42">
        <v>40</v>
      </c>
      <c r="AB394" s="42">
        <v>15</v>
      </c>
      <c r="AC394" s="42" t="s">
        <v>81</v>
      </c>
      <c r="AD394" s="42">
        <v>40</v>
      </c>
      <c r="AE394" s="42">
        <v>15</v>
      </c>
      <c r="AF394" s="42" t="s">
        <v>81</v>
      </c>
      <c r="AG394" s="42">
        <v>0.4</v>
      </c>
      <c r="AH394" s="42">
        <v>0.15</v>
      </c>
      <c r="AI394" s="42" t="s">
        <v>81</v>
      </c>
      <c r="AJ394" s="42">
        <v>0.4</v>
      </c>
      <c r="AK394" s="42">
        <v>0.15</v>
      </c>
      <c r="AL394" s="42" t="s">
        <v>81</v>
      </c>
      <c r="AM394" s="42" t="s">
        <v>82</v>
      </c>
      <c r="AN394" s="67" t="s">
        <v>82</v>
      </c>
      <c r="AO394" s="67">
        <v>0.005</v>
      </c>
      <c r="AP394" s="67">
        <v>0.12</v>
      </c>
      <c r="AQ394" s="67" t="s">
        <v>1059</v>
      </c>
      <c r="AR394" s="67" t="s">
        <v>1059</v>
      </c>
      <c r="AS394" s="67">
        <v>110</v>
      </c>
      <c r="AT394" s="67" t="s">
        <v>1060</v>
      </c>
      <c r="AU394" s="67">
        <v>5</v>
      </c>
      <c r="AV394" s="67" t="s">
        <v>1059</v>
      </c>
      <c r="AW394" s="67" t="s">
        <v>1059</v>
      </c>
      <c r="AX394" s="67" t="s">
        <v>1060</v>
      </c>
      <c r="AY394" s="67">
        <v>225</v>
      </c>
      <c r="AZ394" s="67" t="s">
        <v>1059</v>
      </c>
      <c r="BA394" s="39" t="s">
        <v>1029</v>
      </c>
      <c r="BB394" s="105" t="s">
        <v>1060</v>
      </c>
    </row>
    <row r="395" spans="1:54" ht="12.75">
      <c r="A395" s="42" t="s">
        <v>342</v>
      </c>
      <c r="B395" s="40" t="s">
        <v>845</v>
      </c>
      <c r="C395" s="41">
        <v>11</v>
      </c>
      <c r="D395" s="76" t="s">
        <v>492</v>
      </c>
      <c r="E395" s="41">
        <v>31</v>
      </c>
      <c r="F395" s="76" t="s">
        <v>492</v>
      </c>
      <c r="G395" s="41">
        <v>1100</v>
      </c>
      <c r="H395" s="76" t="s">
        <v>492</v>
      </c>
      <c r="I395" s="41">
        <v>3100</v>
      </c>
      <c r="J395" s="76" t="s">
        <v>492</v>
      </c>
      <c r="K395" s="41">
        <v>11000</v>
      </c>
      <c r="L395" s="76" t="s">
        <v>492</v>
      </c>
      <c r="M395" s="41">
        <v>31000</v>
      </c>
      <c r="N395" s="80" t="s">
        <v>492</v>
      </c>
      <c r="O395" s="67">
        <v>66</v>
      </c>
      <c r="P395" s="67" t="s">
        <v>492</v>
      </c>
      <c r="Q395" s="67">
        <v>840</v>
      </c>
      <c r="R395" s="67" t="s">
        <v>492</v>
      </c>
      <c r="S395" s="67">
        <v>190000</v>
      </c>
      <c r="T395" s="67" t="s">
        <v>80</v>
      </c>
      <c r="U395" s="42">
        <v>1.1</v>
      </c>
      <c r="V395" s="42">
        <v>0.89</v>
      </c>
      <c r="W395" s="42" t="s">
        <v>81</v>
      </c>
      <c r="X395" s="42">
        <v>3.1</v>
      </c>
      <c r="Y395" s="42">
        <v>2.5</v>
      </c>
      <c r="Z395" s="42" t="s">
        <v>81</v>
      </c>
      <c r="AA395" s="42">
        <v>110</v>
      </c>
      <c r="AB395" s="42">
        <v>89</v>
      </c>
      <c r="AC395" s="42" t="s">
        <v>81</v>
      </c>
      <c r="AD395" s="42">
        <v>310</v>
      </c>
      <c r="AE395" s="42">
        <v>250</v>
      </c>
      <c r="AF395" s="42" t="s">
        <v>81</v>
      </c>
      <c r="AG395" s="42">
        <v>1100</v>
      </c>
      <c r="AH395" s="42">
        <v>890</v>
      </c>
      <c r="AI395" s="42" t="s">
        <v>81</v>
      </c>
      <c r="AJ395" s="42">
        <v>3100</v>
      </c>
      <c r="AK395" s="42">
        <v>2500</v>
      </c>
      <c r="AL395" s="42" t="s">
        <v>81</v>
      </c>
      <c r="AM395" s="42" t="s">
        <v>82</v>
      </c>
      <c r="AN395" s="67" t="s">
        <v>82</v>
      </c>
      <c r="AO395" s="67">
        <v>0.0003</v>
      </c>
      <c r="AP395" s="67" t="s">
        <v>1059</v>
      </c>
      <c r="AQ395" s="67" t="s">
        <v>1059</v>
      </c>
      <c r="AR395" s="67" t="s">
        <v>1059</v>
      </c>
      <c r="AS395" s="67">
        <v>280</v>
      </c>
      <c r="AT395" s="67" t="s">
        <v>1060</v>
      </c>
      <c r="AU395" s="67">
        <v>143</v>
      </c>
      <c r="AV395" s="67" t="s">
        <v>1059</v>
      </c>
      <c r="AW395" s="67" t="s">
        <v>1059</v>
      </c>
      <c r="AX395" s="67" t="s">
        <v>1060</v>
      </c>
      <c r="AY395" s="67">
        <v>270</v>
      </c>
      <c r="AZ395" s="67">
        <v>4.5</v>
      </c>
      <c r="BA395" s="39" t="s">
        <v>1029</v>
      </c>
      <c r="BB395" s="105" t="s">
        <v>1060</v>
      </c>
    </row>
    <row r="396" spans="1:54" ht="12.75">
      <c r="A396" s="42" t="s">
        <v>343</v>
      </c>
      <c r="B396" s="40" t="s">
        <v>846</v>
      </c>
      <c r="C396" s="41">
        <v>100</v>
      </c>
      <c r="D396" s="76" t="s">
        <v>95</v>
      </c>
      <c r="E396" s="41">
        <v>100</v>
      </c>
      <c r="F396" s="76" t="s">
        <v>95</v>
      </c>
      <c r="G396" s="41">
        <v>10000</v>
      </c>
      <c r="H396" s="76" t="s">
        <v>95</v>
      </c>
      <c r="I396" s="41">
        <v>10000</v>
      </c>
      <c r="J396" s="76" t="s">
        <v>95</v>
      </c>
      <c r="K396" s="41">
        <v>10000</v>
      </c>
      <c r="L396" s="76" t="s">
        <v>95</v>
      </c>
      <c r="M396" s="41">
        <v>10000</v>
      </c>
      <c r="N396" s="80" t="s">
        <v>95</v>
      </c>
      <c r="O396" s="67">
        <v>10000</v>
      </c>
      <c r="P396" s="67" t="s">
        <v>80</v>
      </c>
      <c r="Q396" s="67">
        <v>10000</v>
      </c>
      <c r="R396" s="67" t="s">
        <v>80</v>
      </c>
      <c r="S396" s="67">
        <v>10000</v>
      </c>
      <c r="T396" s="67" t="s">
        <v>80</v>
      </c>
      <c r="U396" s="42">
        <v>10</v>
      </c>
      <c r="V396" s="42">
        <v>24</v>
      </c>
      <c r="W396" s="42" t="s">
        <v>81</v>
      </c>
      <c r="X396" s="42">
        <v>10</v>
      </c>
      <c r="Y396" s="42">
        <v>24</v>
      </c>
      <c r="Z396" s="42" t="s">
        <v>81</v>
      </c>
      <c r="AA396" s="42">
        <v>1000</v>
      </c>
      <c r="AB396" s="42">
        <v>2400</v>
      </c>
      <c r="AC396" s="42" t="s">
        <v>81</v>
      </c>
      <c r="AD396" s="42">
        <v>1000</v>
      </c>
      <c r="AE396" s="42">
        <v>2400</v>
      </c>
      <c r="AF396" s="42" t="s">
        <v>81</v>
      </c>
      <c r="AG396" s="42">
        <v>1000</v>
      </c>
      <c r="AH396" s="42">
        <v>2400</v>
      </c>
      <c r="AI396" s="42" t="s">
        <v>81</v>
      </c>
      <c r="AJ396" s="42">
        <v>1000</v>
      </c>
      <c r="AK396" s="42">
        <v>2400</v>
      </c>
      <c r="AL396" s="42" t="s">
        <v>81</v>
      </c>
      <c r="AM396" s="42">
        <v>30</v>
      </c>
      <c r="AN396" s="67" t="s">
        <v>82</v>
      </c>
      <c r="AO396" s="67">
        <v>0.2</v>
      </c>
      <c r="AP396" s="67" t="s">
        <v>1059</v>
      </c>
      <c r="AQ396" s="67" t="s">
        <v>1092</v>
      </c>
      <c r="AR396" s="67" t="s">
        <v>1059</v>
      </c>
      <c r="AS396" s="67">
        <v>910</v>
      </c>
      <c r="AT396" s="67" t="s">
        <v>1061</v>
      </c>
      <c r="AU396" s="67">
        <v>300</v>
      </c>
      <c r="AV396" s="67">
        <v>13100</v>
      </c>
      <c r="AW396" s="67">
        <v>15100</v>
      </c>
      <c r="AX396" s="67" t="s">
        <v>1061</v>
      </c>
      <c r="AY396" s="67">
        <v>145.14</v>
      </c>
      <c r="AZ396" s="67">
        <v>1.2</v>
      </c>
      <c r="BA396" s="39" t="s">
        <v>1029</v>
      </c>
      <c r="BB396" s="105" t="s">
        <v>1060</v>
      </c>
    </row>
    <row r="397" spans="1:54" ht="12.75">
      <c r="A397" s="43" t="s">
        <v>344</v>
      </c>
      <c r="B397" s="44" t="s">
        <v>847</v>
      </c>
      <c r="C397" s="41">
        <v>500</v>
      </c>
      <c r="D397" s="76" t="s">
        <v>102</v>
      </c>
      <c r="E397" s="41">
        <v>500</v>
      </c>
      <c r="F397" s="76" t="s">
        <v>102</v>
      </c>
      <c r="G397" s="41">
        <v>50000</v>
      </c>
      <c r="H397" s="76" t="s">
        <v>102</v>
      </c>
      <c r="I397" s="41">
        <v>50000</v>
      </c>
      <c r="J397" s="76" t="s">
        <v>102</v>
      </c>
      <c r="K397" s="41">
        <v>500</v>
      </c>
      <c r="L397" s="76" t="s">
        <v>102</v>
      </c>
      <c r="M397" s="41">
        <v>500</v>
      </c>
      <c r="N397" s="80" t="s">
        <v>102</v>
      </c>
      <c r="O397" s="67">
        <v>15000</v>
      </c>
      <c r="P397" s="67" t="s">
        <v>492</v>
      </c>
      <c r="Q397" s="67">
        <v>190000</v>
      </c>
      <c r="R397" s="67" t="s">
        <v>80</v>
      </c>
      <c r="S397" s="67">
        <v>190000</v>
      </c>
      <c r="T397" s="67" t="s">
        <v>80</v>
      </c>
      <c r="U397" s="42">
        <v>50</v>
      </c>
      <c r="V397" s="42">
        <v>83</v>
      </c>
      <c r="W397" s="42" t="s">
        <v>81</v>
      </c>
      <c r="X397" s="42">
        <v>50</v>
      </c>
      <c r="Y397" s="42">
        <v>83</v>
      </c>
      <c r="Z397" s="42" t="s">
        <v>81</v>
      </c>
      <c r="AA397" s="42">
        <v>5000</v>
      </c>
      <c r="AB397" s="42">
        <v>8300</v>
      </c>
      <c r="AC397" s="42" t="s">
        <v>81</v>
      </c>
      <c r="AD397" s="42">
        <v>5000</v>
      </c>
      <c r="AE397" s="42">
        <v>8300</v>
      </c>
      <c r="AF397" s="42" t="s">
        <v>81</v>
      </c>
      <c r="AG397" s="42">
        <v>50</v>
      </c>
      <c r="AH397" s="42">
        <v>83</v>
      </c>
      <c r="AI397" s="42" t="s">
        <v>81</v>
      </c>
      <c r="AJ397" s="42">
        <v>50</v>
      </c>
      <c r="AK397" s="42">
        <v>83</v>
      </c>
      <c r="AL397" s="42" t="s">
        <v>81</v>
      </c>
      <c r="AM397" s="42">
        <v>30</v>
      </c>
      <c r="AN397" s="67" t="s">
        <v>82</v>
      </c>
      <c r="AO397" s="67">
        <v>0.07</v>
      </c>
      <c r="AP397" s="67" t="s">
        <v>1059</v>
      </c>
      <c r="AQ397" s="67" t="s">
        <v>1059</v>
      </c>
      <c r="AR397" s="67" t="s">
        <v>1059</v>
      </c>
      <c r="AS397" s="67">
        <v>620</v>
      </c>
      <c r="AT397" s="67" t="s">
        <v>1060</v>
      </c>
      <c r="AU397" s="67">
        <v>2500</v>
      </c>
      <c r="AV397" s="67" t="s">
        <v>1059</v>
      </c>
      <c r="AW397" s="67" t="s">
        <v>1059</v>
      </c>
      <c r="AX397" s="67" t="s">
        <v>1060</v>
      </c>
      <c r="AY397" s="67">
        <v>394</v>
      </c>
      <c r="AZ397" s="67" t="s">
        <v>1059</v>
      </c>
      <c r="BA397" s="39" t="s">
        <v>1029</v>
      </c>
      <c r="BB397" s="105" t="s">
        <v>1060</v>
      </c>
    </row>
    <row r="398" spans="1:54" ht="12.75">
      <c r="A398" s="43" t="s">
        <v>345</v>
      </c>
      <c r="B398" s="44" t="s">
        <v>848</v>
      </c>
      <c r="C398" s="41">
        <v>90</v>
      </c>
      <c r="D398" s="76" t="s">
        <v>102</v>
      </c>
      <c r="E398" s="41">
        <v>90</v>
      </c>
      <c r="F398" s="76" t="s">
        <v>102</v>
      </c>
      <c r="G398" s="41">
        <v>9000</v>
      </c>
      <c r="H398" s="76" t="s">
        <v>102</v>
      </c>
      <c r="I398" s="41">
        <v>9000</v>
      </c>
      <c r="J398" s="76" t="s">
        <v>102</v>
      </c>
      <c r="K398" s="41">
        <v>90</v>
      </c>
      <c r="L398" s="76" t="s">
        <v>102</v>
      </c>
      <c r="M398" s="41">
        <v>90</v>
      </c>
      <c r="N398" s="80" t="s">
        <v>102</v>
      </c>
      <c r="O398" s="67">
        <v>2900</v>
      </c>
      <c r="P398" s="67" t="s">
        <v>492</v>
      </c>
      <c r="Q398" s="67">
        <v>36000</v>
      </c>
      <c r="R398" s="67" t="s">
        <v>492</v>
      </c>
      <c r="S398" s="67">
        <v>190000</v>
      </c>
      <c r="T398" s="67" t="s">
        <v>80</v>
      </c>
      <c r="U398" s="42">
        <v>9</v>
      </c>
      <c r="V398" s="42">
        <v>2.2</v>
      </c>
      <c r="W398" s="42" t="s">
        <v>81</v>
      </c>
      <c r="X398" s="42">
        <v>9</v>
      </c>
      <c r="Y398" s="42">
        <v>2.2</v>
      </c>
      <c r="Z398" s="42" t="s">
        <v>81</v>
      </c>
      <c r="AA398" s="42">
        <v>900</v>
      </c>
      <c r="AB398" s="42">
        <v>220</v>
      </c>
      <c r="AC398" s="42" t="s">
        <v>81</v>
      </c>
      <c r="AD398" s="42">
        <v>900</v>
      </c>
      <c r="AE398" s="42">
        <v>220</v>
      </c>
      <c r="AF398" s="42" t="s">
        <v>81</v>
      </c>
      <c r="AG398" s="42">
        <v>9</v>
      </c>
      <c r="AH398" s="42">
        <v>2.2</v>
      </c>
      <c r="AI398" s="42" t="s">
        <v>81</v>
      </c>
      <c r="AJ398" s="42">
        <v>9</v>
      </c>
      <c r="AK398" s="42">
        <v>2.2</v>
      </c>
      <c r="AL398" s="42" t="s">
        <v>81</v>
      </c>
      <c r="AM398" s="42" t="s">
        <v>82</v>
      </c>
      <c r="AN398" s="67" t="s">
        <v>82</v>
      </c>
      <c r="AO398" s="67">
        <v>0.013</v>
      </c>
      <c r="AP398" s="67" t="s">
        <v>1059</v>
      </c>
      <c r="AQ398" s="67" t="s">
        <v>1059</v>
      </c>
      <c r="AR398" s="67" t="s">
        <v>1059</v>
      </c>
      <c r="AS398" s="67">
        <v>53</v>
      </c>
      <c r="AT398" s="67" t="s">
        <v>1060</v>
      </c>
      <c r="AU398" s="67">
        <v>710</v>
      </c>
      <c r="AV398" s="67" t="s">
        <v>1059</v>
      </c>
      <c r="AW398" s="67" t="s">
        <v>1059</v>
      </c>
      <c r="AX398" s="67" t="s">
        <v>1060</v>
      </c>
      <c r="AY398" s="67">
        <v>396</v>
      </c>
      <c r="AZ398" s="67" t="s">
        <v>1059</v>
      </c>
      <c r="BA398" s="39" t="s">
        <v>1029</v>
      </c>
      <c r="BB398" s="105" t="s">
        <v>1060</v>
      </c>
    </row>
    <row r="399" spans="1:54" ht="12.75">
      <c r="A399" s="42" t="s">
        <v>346</v>
      </c>
      <c r="B399" s="40" t="s">
        <v>849</v>
      </c>
      <c r="C399" s="39">
        <v>0.4</v>
      </c>
      <c r="D399" s="75" t="s">
        <v>102</v>
      </c>
      <c r="E399" s="39">
        <v>0.4</v>
      </c>
      <c r="F399" s="75" t="s">
        <v>102</v>
      </c>
      <c r="G399" s="41">
        <v>40</v>
      </c>
      <c r="H399" s="76" t="s">
        <v>102</v>
      </c>
      <c r="I399" s="41">
        <v>40</v>
      </c>
      <c r="J399" s="75" t="s">
        <v>102</v>
      </c>
      <c r="K399" s="39">
        <v>0.4</v>
      </c>
      <c r="L399" s="80" t="s">
        <v>102</v>
      </c>
      <c r="M399" s="39">
        <v>0.4</v>
      </c>
      <c r="N399" s="80" t="s">
        <v>102</v>
      </c>
      <c r="O399" s="67">
        <v>5.5</v>
      </c>
      <c r="P399" s="67" t="s">
        <v>492</v>
      </c>
      <c r="Q399" s="67">
        <v>70</v>
      </c>
      <c r="R399" s="67" t="s">
        <v>492</v>
      </c>
      <c r="S399" s="67">
        <v>10000</v>
      </c>
      <c r="T399" s="67" t="s">
        <v>80</v>
      </c>
      <c r="U399" s="42">
        <v>0.04</v>
      </c>
      <c r="V399" s="42">
        <v>0.055</v>
      </c>
      <c r="W399" s="42" t="s">
        <v>81</v>
      </c>
      <c r="X399" s="42">
        <v>0.04</v>
      </c>
      <c r="Y399" s="42">
        <v>0.055</v>
      </c>
      <c r="Z399" s="42" t="s">
        <v>81</v>
      </c>
      <c r="AA399" s="42">
        <v>4</v>
      </c>
      <c r="AB399" s="42">
        <v>5.5</v>
      </c>
      <c r="AC399" s="42" t="s">
        <v>81</v>
      </c>
      <c r="AD399" s="42">
        <v>4</v>
      </c>
      <c r="AE399" s="42">
        <v>5.5</v>
      </c>
      <c r="AF399" s="42" t="s">
        <v>81</v>
      </c>
      <c r="AG399" s="42">
        <v>0.04</v>
      </c>
      <c r="AH399" s="42">
        <v>0.055</v>
      </c>
      <c r="AI399" s="42" t="s">
        <v>81</v>
      </c>
      <c r="AJ399" s="42">
        <v>0.04</v>
      </c>
      <c r="AK399" s="42">
        <v>0.055</v>
      </c>
      <c r="AL399" s="42" t="s">
        <v>81</v>
      </c>
      <c r="AM399" s="42">
        <v>30</v>
      </c>
      <c r="AN399" s="67" t="s">
        <v>82</v>
      </c>
      <c r="AO399" s="67">
        <v>2.5E-05</v>
      </c>
      <c r="AP399" s="67" t="s">
        <v>1059</v>
      </c>
      <c r="AQ399" s="67" t="s">
        <v>1059</v>
      </c>
      <c r="AR399" s="67" t="s">
        <v>1059</v>
      </c>
      <c r="AS399" s="67">
        <v>510</v>
      </c>
      <c r="AT399" s="67" t="s">
        <v>1060</v>
      </c>
      <c r="AU399" s="67">
        <v>5</v>
      </c>
      <c r="AV399" s="67" t="s">
        <v>1059</v>
      </c>
      <c r="AW399" s="67" t="s">
        <v>1059</v>
      </c>
      <c r="AX399" s="67" t="s">
        <v>1061</v>
      </c>
      <c r="AY399" s="67">
        <v>332</v>
      </c>
      <c r="AZ399" s="67" t="s">
        <v>1059</v>
      </c>
      <c r="BA399" s="39" t="s">
        <v>1029</v>
      </c>
      <c r="BB399" s="105" t="s">
        <v>1060</v>
      </c>
    </row>
    <row r="400" spans="1:54" ht="12.75">
      <c r="A400" s="43" t="s">
        <v>347</v>
      </c>
      <c r="B400" s="44" t="s">
        <v>850</v>
      </c>
      <c r="C400" s="41">
        <v>11</v>
      </c>
      <c r="D400" s="76" t="s">
        <v>492</v>
      </c>
      <c r="E400" s="41">
        <v>31</v>
      </c>
      <c r="F400" s="76" t="s">
        <v>492</v>
      </c>
      <c r="G400" s="41">
        <v>580</v>
      </c>
      <c r="H400" s="76" t="s">
        <v>79</v>
      </c>
      <c r="I400" s="41">
        <v>580</v>
      </c>
      <c r="J400" s="76" t="s">
        <v>79</v>
      </c>
      <c r="K400" s="41">
        <v>580</v>
      </c>
      <c r="L400" s="76" t="s">
        <v>79</v>
      </c>
      <c r="M400" s="41">
        <v>580</v>
      </c>
      <c r="N400" s="76" t="s">
        <v>79</v>
      </c>
      <c r="O400" s="67">
        <v>66</v>
      </c>
      <c r="P400" s="67" t="s">
        <v>492</v>
      </c>
      <c r="Q400" s="67">
        <v>840</v>
      </c>
      <c r="R400" s="67" t="s">
        <v>492</v>
      </c>
      <c r="S400" s="67">
        <v>190000</v>
      </c>
      <c r="T400" s="67" t="s">
        <v>80</v>
      </c>
      <c r="U400" s="42">
        <v>1.1</v>
      </c>
      <c r="V400" s="42">
        <v>5.1</v>
      </c>
      <c r="W400" s="42" t="s">
        <v>81</v>
      </c>
      <c r="X400" s="42">
        <v>3.1</v>
      </c>
      <c r="Y400" s="42">
        <v>14</v>
      </c>
      <c r="Z400" s="42" t="s">
        <v>81</v>
      </c>
      <c r="AA400" s="42">
        <v>58</v>
      </c>
      <c r="AB400" s="42">
        <v>270</v>
      </c>
      <c r="AC400" s="42" t="s">
        <v>81</v>
      </c>
      <c r="AD400" s="42">
        <v>58</v>
      </c>
      <c r="AE400" s="42">
        <v>270</v>
      </c>
      <c r="AF400" s="42" t="s">
        <v>81</v>
      </c>
      <c r="AG400" s="42">
        <v>58</v>
      </c>
      <c r="AH400" s="42">
        <v>270</v>
      </c>
      <c r="AI400" s="42" t="s">
        <v>81</v>
      </c>
      <c r="AJ400" s="42">
        <v>58</v>
      </c>
      <c r="AK400" s="42">
        <v>270</v>
      </c>
      <c r="AL400" s="42" t="s">
        <v>81</v>
      </c>
      <c r="AM400" s="42">
        <v>20</v>
      </c>
      <c r="AN400" s="67" t="s">
        <v>82</v>
      </c>
      <c r="AO400" s="67">
        <v>0.0003</v>
      </c>
      <c r="AP400" s="67" t="s">
        <v>1059</v>
      </c>
      <c r="AQ400" s="67" t="s">
        <v>1059</v>
      </c>
      <c r="AR400" s="67" t="s">
        <v>1059</v>
      </c>
      <c r="AS400" s="67">
        <v>1800</v>
      </c>
      <c r="AT400" s="67" t="s">
        <v>1060</v>
      </c>
      <c r="AU400" s="67">
        <v>0.583</v>
      </c>
      <c r="AV400" s="67" t="s">
        <v>1059</v>
      </c>
      <c r="AW400" s="67" t="s">
        <v>1059</v>
      </c>
      <c r="AX400" s="67" t="s">
        <v>1060</v>
      </c>
      <c r="AY400" s="67">
        <v>245</v>
      </c>
      <c r="AZ400" s="67">
        <v>0.69</v>
      </c>
      <c r="BA400" s="39" t="s">
        <v>1029</v>
      </c>
      <c r="BB400" s="105" t="s">
        <v>1060</v>
      </c>
    </row>
    <row r="401" spans="1:54" ht="12.75">
      <c r="A401" s="42" t="s">
        <v>348</v>
      </c>
      <c r="B401" s="40" t="s">
        <v>851</v>
      </c>
      <c r="C401" s="39">
        <v>3.0000000000000004E-05</v>
      </c>
      <c r="D401" s="75" t="s">
        <v>95</v>
      </c>
      <c r="E401" s="39">
        <v>3.0000000000000004E-05</v>
      </c>
      <c r="F401" s="75" t="s">
        <v>95</v>
      </c>
      <c r="G401" s="39">
        <v>0.003</v>
      </c>
      <c r="H401" s="75" t="s">
        <v>95</v>
      </c>
      <c r="I401" s="39">
        <v>0.003</v>
      </c>
      <c r="J401" s="75" t="s">
        <v>95</v>
      </c>
      <c r="K401" s="39">
        <v>0.019</v>
      </c>
      <c r="L401" s="80" t="s">
        <v>79</v>
      </c>
      <c r="M401" s="39">
        <v>0.019</v>
      </c>
      <c r="N401" s="80" t="s">
        <v>79</v>
      </c>
      <c r="O401" s="67">
        <v>0.00014</v>
      </c>
      <c r="P401" s="67" t="s">
        <v>492</v>
      </c>
      <c r="Q401" s="67">
        <v>0.00061</v>
      </c>
      <c r="R401" s="67" t="s">
        <v>492</v>
      </c>
      <c r="S401" s="67">
        <v>190000</v>
      </c>
      <c r="T401" s="67" t="s">
        <v>80</v>
      </c>
      <c r="U401" s="42">
        <v>3.0000000000000005E-06</v>
      </c>
      <c r="V401" s="42">
        <v>0.032</v>
      </c>
      <c r="W401" s="42" t="s">
        <v>81</v>
      </c>
      <c r="X401" s="42">
        <v>3.0000000000000005E-06</v>
      </c>
      <c r="Y401" s="42">
        <v>0.032</v>
      </c>
      <c r="Z401" s="42" t="s">
        <v>81</v>
      </c>
      <c r="AA401" s="42">
        <v>0.00030000000000000003</v>
      </c>
      <c r="AB401" s="42">
        <v>3.2</v>
      </c>
      <c r="AC401" s="42" t="s">
        <v>81</v>
      </c>
      <c r="AD401" s="42">
        <v>0.00030000000000000003</v>
      </c>
      <c r="AE401" s="42">
        <v>3.2</v>
      </c>
      <c r="AF401" s="42" t="s">
        <v>81</v>
      </c>
      <c r="AG401" s="42">
        <v>0.0019000000000000002</v>
      </c>
      <c r="AH401" s="42">
        <v>20</v>
      </c>
      <c r="AI401" s="42" t="s">
        <v>81</v>
      </c>
      <c r="AJ401" s="42">
        <v>0.0019000000000000002</v>
      </c>
      <c r="AK401" s="42">
        <v>20</v>
      </c>
      <c r="AL401" s="42" t="s">
        <v>81</v>
      </c>
      <c r="AM401" s="42">
        <v>5</v>
      </c>
      <c r="AN401" s="67" t="s">
        <v>82</v>
      </c>
      <c r="AO401" s="67">
        <v>1E-09</v>
      </c>
      <c r="AP401" s="67">
        <v>130000</v>
      </c>
      <c r="AQ401" s="67" t="s">
        <v>1107</v>
      </c>
      <c r="AR401" s="67">
        <v>38</v>
      </c>
      <c r="AS401" s="67">
        <v>4300000</v>
      </c>
      <c r="AT401" s="67" t="s">
        <v>1060</v>
      </c>
      <c r="AU401" s="67">
        <v>1.93E-05</v>
      </c>
      <c r="AV401" s="67" t="s">
        <v>1059</v>
      </c>
      <c r="AW401" s="67" t="s">
        <v>1059</v>
      </c>
      <c r="AX401" s="67" t="s">
        <v>1060</v>
      </c>
      <c r="AY401" s="67">
        <v>412.2</v>
      </c>
      <c r="AZ401" s="67">
        <v>0.21</v>
      </c>
      <c r="BA401" s="39" t="s">
        <v>1029</v>
      </c>
      <c r="BB401" s="105" t="s">
        <v>1060</v>
      </c>
    </row>
    <row r="402" spans="1:54" ht="12.75">
      <c r="A402" s="43" t="s">
        <v>349</v>
      </c>
      <c r="B402" s="44" t="s">
        <v>852</v>
      </c>
      <c r="C402" s="41">
        <v>70</v>
      </c>
      <c r="D402" s="76" t="s">
        <v>102</v>
      </c>
      <c r="E402" s="41">
        <v>70</v>
      </c>
      <c r="F402" s="76" t="s">
        <v>102</v>
      </c>
      <c r="G402" s="41">
        <v>7000</v>
      </c>
      <c r="H402" s="76" t="s">
        <v>102</v>
      </c>
      <c r="I402" s="41">
        <v>7000</v>
      </c>
      <c r="J402" s="76" t="s">
        <v>102</v>
      </c>
      <c r="K402" s="41">
        <v>7000</v>
      </c>
      <c r="L402" s="76" t="s">
        <v>102</v>
      </c>
      <c r="M402" s="41">
        <v>7000</v>
      </c>
      <c r="N402" s="80" t="s">
        <v>102</v>
      </c>
      <c r="O402" s="67">
        <v>60</v>
      </c>
      <c r="P402" s="67" t="s">
        <v>389</v>
      </c>
      <c r="Q402" s="67">
        <v>300</v>
      </c>
      <c r="R402" s="67" t="s">
        <v>389</v>
      </c>
      <c r="S402" s="67">
        <v>340</v>
      </c>
      <c r="T402" s="67" t="s">
        <v>389</v>
      </c>
      <c r="U402" s="42">
        <v>7</v>
      </c>
      <c r="V402" s="42">
        <v>18</v>
      </c>
      <c r="W402" s="42" t="s">
        <v>81</v>
      </c>
      <c r="X402" s="42">
        <v>7</v>
      </c>
      <c r="Y402" s="42">
        <v>18</v>
      </c>
      <c r="Z402" s="42" t="s">
        <v>81</v>
      </c>
      <c r="AA402" s="42">
        <v>700</v>
      </c>
      <c r="AB402" s="42">
        <v>1800</v>
      </c>
      <c r="AC402" s="42" t="s">
        <v>81</v>
      </c>
      <c r="AD402" s="42">
        <v>700</v>
      </c>
      <c r="AE402" s="42">
        <v>1800</v>
      </c>
      <c r="AF402" s="42" t="s">
        <v>81</v>
      </c>
      <c r="AG402" s="42">
        <v>700</v>
      </c>
      <c r="AH402" s="42">
        <v>1800</v>
      </c>
      <c r="AI402" s="42" t="s">
        <v>81</v>
      </c>
      <c r="AJ402" s="42">
        <v>700</v>
      </c>
      <c r="AK402" s="42">
        <v>1800</v>
      </c>
      <c r="AL402" s="42" t="s">
        <v>81</v>
      </c>
      <c r="AM402" s="42">
        <v>30</v>
      </c>
      <c r="AN402" s="67" t="s">
        <v>82</v>
      </c>
      <c r="AO402" s="67">
        <v>0.03</v>
      </c>
      <c r="AP402" s="67">
        <v>0.026</v>
      </c>
      <c r="AQ402" s="67" t="s">
        <v>1059</v>
      </c>
      <c r="AR402" s="67">
        <v>7.4E-06</v>
      </c>
      <c r="AS402" s="67">
        <v>980</v>
      </c>
      <c r="AT402" s="67" t="s">
        <v>1061</v>
      </c>
      <c r="AU402" s="67">
        <v>1100</v>
      </c>
      <c r="AV402" s="67">
        <v>13000</v>
      </c>
      <c r="AW402" s="67">
        <v>14600</v>
      </c>
      <c r="AX402" s="67" t="s">
        <v>1061</v>
      </c>
      <c r="AY402" s="67">
        <v>130.5</v>
      </c>
      <c r="AZ402" s="67">
        <v>3.79</v>
      </c>
      <c r="BA402" s="39" t="s">
        <v>1029</v>
      </c>
      <c r="BB402" s="105" t="s">
        <v>1060</v>
      </c>
    </row>
    <row r="403" spans="1:54" ht="12.75">
      <c r="A403" s="42" t="s">
        <v>350</v>
      </c>
      <c r="B403" s="40" t="s">
        <v>853</v>
      </c>
      <c r="C403" s="39">
        <v>0.84</v>
      </c>
      <c r="D403" s="75" t="s">
        <v>389</v>
      </c>
      <c r="E403" s="39">
        <v>4.3</v>
      </c>
      <c r="F403" s="75" t="s">
        <v>389</v>
      </c>
      <c r="G403" s="39">
        <v>84</v>
      </c>
      <c r="H403" s="75" t="s">
        <v>389</v>
      </c>
      <c r="I403" s="39">
        <v>430</v>
      </c>
      <c r="J403" s="75" t="s">
        <v>389</v>
      </c>
      <c r="K403" s="39">
        <v>84</v>
      </c>
      <c r="L403" s="80" t="s">
        <v>389</v>
      </c>
      <c r="M403" s="39">
        <v>430</v>
      </c>
      <c r="N403" s="80" t="s">
        <v>389</v>
      </c>
      <c r="O403" s="67">
        <v>7.7</v>
      </c>
      <c r="P403" s="67" t="s">
        <v>389</v>
      </c>
      <c r="Q403" s="67">
        <v>38</v>
      </c>
      <c r="R403" s="67" t="s">
        <v>389</v>
      </c>
      <c r="S403" s="67">
        <v>44</v>
      </c>
      <c r="T403" s="67" t="s">
        <v>389</v>
      </c>
      <c r="U403" s="42">
        <v>0.084</v>
      </c>
      <c r="V403" s="42">
        <v>0.026000000000000002</v>
      </c>
      <c r="W403" s="42" t="s">
        <v>81</v>
      </c>
      <c r="X403" s="42">
        <v>0.43</v>
      </c>
      <c r="Y403" s="42">
        <v>0.13</v>
      </c>
      <c r="Z403" s="42" t="s">
        <v>81</v>
      </c>
      <c r="AA403" s="42">
        <v>8.4</v>
      </c>
      <c r="AB403" s="42">
        <v>2.6</v>
      </c>
      <c r="AC403" s="42" t="s">
        <v>81</v>
      </c>
      <c r="AD403" s="42">
        <v>43</v>
      </c>
      <c r="AE403" s="42">
        <v>13</v>
      </c>
      <c r="AF403" s="42" t="s">
        <v>81</v>
      </c>
      <c r="AG403" s="42">
        <v>8.4</v>
      </c>
      <c r="AH403" s="42">
        <v>2.6</v>
      </c>
      <c r="AI403" s="42" t="s">
        <v>81</v>
      </c>
      <c r="AJ403" s="42">
        <v>43</v>
      </c>
      <c r="AK403" s="42">
        <v>13</v>
      </c>
      <c r="AL403" s="42" t="s">
        <v>81</v>
      </c>
      <c r="AM403" s="42" t="s">
        <v>82</v>
      </c>
      <c r="AN403" s="67" t="s">
        <v>82</v>
      </c>
      <c r="AO403" s="67">
        <v>0.004</v>
      </c>
      <c r="AP403" s="67">
        <v>0.2</v>
      </c>
      <c r="AQ403" s="67" t="s">
        <v>1059</v>
      </c>
      <c r="AR403" s="67">
        <v>5.8E-05</v>
      </c>
      <c r="AS403" s="67">
        <v>79</v>
      </c>
      <c r="AT403" s="67" t="s">
        <v>1061</v>
      </c>
      <c r="AU403" s="67">
        <v>2860</v>
      </c>
      <c r="AV403" s="67">
        <v>13100</v>
      </c>
      <c r="AW403" s="67">
        <v>15100</v>
      </c>
      <c r="AX403" s="67" t="s">
        <v>1061</v>
      </c>
      <c r="AY403" s="67">
        <v>146.5</v>
      </c>
      <c r="AZ403" s="67">
        <v>0.56</v>
      </c>
      <c r="BA403" s="39" t="s">
        <v>1029</v>
      </c>
      <c r="BB403" s="105" t="s">
        <v>1061</v>
      </c>
    </row>
    <row r="404" spans="1:54" ht="12.75">
      <c r="A404" s="42" t="s">
        <v>351</v>
      </c>
      <c r="B404" s="40" t="s">
        <v>854</v>
      </c>
      <c r="C404" s="41">
        <v>5</v>
      </c>
      <c r="D404" s="76" t="s">
        <v>95</v>
      </c>
      <c r="E404" s="41">
        <v>5</v>
      </c>
      <c r="F404" s="76" t="s">
        <v>95</v>
      </c>
      <c r="G404" s="41">
        <v>500</v>
      </c>
      <c r="H404" s="76" t="s">
        <v>95</v>
      </c>
      <c r="I404" s="41">
        <v>500</v>
      </c>
      <c r="J404" s="76" t="s">
        <v>95</v>
      </c>
      <c r="K404" s="41">
        <v>50</v>
      </c>
      <c r="L404" s="76" t="s">
        <v>95</v>
      </c>
      <c r="M404" s="41">
        <v>50</v>
      </c>
      <c r="N404" s="80" t="s">
        <v>95</v>
      </c>
      <c r="O404" s="67">
        <v>340</v>
      </c>
      <c r="P404" s="67" t="s">
        <v>492</v>
      </c>
      <c r="Q404" s="67">
        <v>1500</v>
      </c>
      <c r="R404" s="67" t="s">
        <v>492</v>
      </c>
      <c r="S404" s="67">
        <v>4400</v>
      </c>
      <c r="T404" s="67" t="s">
        <v>389</v>
      </c>
      <c r="U404" s="42">
        <v>0.5</v>
      </c>
      <c r="V404" s="42">
        <v>0.43</v>
      </c>
      <c r="W404" s="42" t="s">
        <v>81</v>
      </c>
      <c r="X404" s="42">
        <v>0.5</v>
      </c>
      <c r="Y404" s="42">
        <v>0.43</v>
      </c>
      <c r="Z404" s="42" t="s">
        <v>81</v>
      </c>
      <c r="AA404" s="42">
        <v>50</v>
      </c>
      <c r="AB404" s="42">
        <v>43</v>
      </c>
      <c r="AC404" s="42" t="s">
        <v>81</v>
      </c>
      <c r="AD404" s="42">
        <v>50</v>
      </c>
      <c r="AE404" s="42">
        <v>43</v>
      </c>
      <c r="AF404" s="42" t="s">
        <v>81</v>
      </c>
      <c r="AG404" s="42">
        <v>5</v>
      </c>
      <c r="AH404" s="42">
        <v>4.3</v>
      </c>
      <c r="AI404" s="42" t="s">
        <v>81</v>
      </c>
      <c r="AJ404" s="42">
        <v>5</v>
      </c>
      <c r="AK404" s="42">
        <v>4.3</v>
      </c>
      <c r="AL404" s="42" t="s">
        <v>81</v>
      </c>
      <c r="AM404" s="42" t="s">
        <v>82</v>
      </c>
      <c r="AN404" s="67" t="s">
        <v>82</v>
      </c>
      <c r="AO404" s="67">
        <v>0.01</v>
      </c>
      <c r="AP404" s="67">
        <v>0.052</v>
      </c>
      <c r="AQ404" s="67" t="s">
        <v>1090</v>
      </c>
      <c r="AR404" s="67">
        <v>5.8E-07</v>
      </c>
      <c r="AS404" s="67">
        <v>300</v>
      </c>
      <c r="AT404" s="67" t="s">
        <v>1061</v>
      </c>
      <c r="AU404" s="67">
        <v>162</v>
      </c>
      <c r="AV404" s="67">
        <v>13100</v>
      </c>
      <c r="AW404" s="67">
        <v>15000</v>
      </c>
      <c r="AX404" s="67" t="s">
        <v>1061</v>
      </c>
      <c r="AY404" s="67">
        <v>121.07</v>
      </c>
      <c r="AZ404" s="67">
        <v>0.03</v>
      </c>
      <c r="BA404" s="39" t="s">
        <v>1029</v>
      </c>
      <c r="BB404" s="105" t="s">
        <v>1061</v>
      </c>
    </row>
    <row r="405" spans="1:54" ht="12.75">
      <c r="A405" s="42" t="s">
        <v>352</v>
      </c>
      <c r="B405" s="40" t="s">
        <v>855</v>
      </c>
      <c r="C405" s="41">
        <v>1100</v>
      </c>
      <c r="D405" s="76" t="s">
        <v>492</v>
      </c>
      <c r="E405" s="41">
        <v>3100</v>
      </c>
      <c r="F405" s="76" t="s">
        <v>492</v>
      </c>
      <c r="G405" s="41">
        <v>110000</v>
      </c>
      <c r="H405" s="76" t="s">
        <v>492</v>
      </c>
      <c r="I405" s="41">
        <v>180000</v>
      </c>
      <c r="J405" s="76" t="s">
        <v>79</v>
      </c>
      <c r="K405" s="41">
        <v>180000</v>
      </c>
      <c r="L405" s="76" t="s">
        <v>79</v>
      </c>
      <c r="M405" s="41">
        <v>180000</v>
      </c>
      <c r="N405" s="80" t="s">
        <v>79</v>
      </c>
      <c r="O405" s="67">
        <v>6600</v>
      </c>
      <c r="P405" s="67" t="s">
        <v>492</v>
      </c>
      <c r="Q405" s="67">
        <v>84000</v>
      </c>
      <c r="R405" s="67" t="s">
        <v>492</v>
      </c>
      <c r="S405" s="67">
        <v>190000</v>
      </c>
      <c r="T405" s="67" t="s">
        <v>80</v>
      </c>
      <c r="U405" s="42">
        <v>110</v>
      </c>
      <c r="V405" s="42">
        <v>1700</v>
      </c>
      <c r="W405" s="42" t="s">
        <v>81</v>
      </c>
      <c r="X405" s="42">
        <v>310</v>
      </c>
      <c r="Y405" s="42">
        <v>4800</v>
      </c>
      <c r="Z405" s="42" t="s">
        <v>81</v>
      </c>
      <c r="AA405" s="42">
        <v>11000</v>
      </c>
      <c r="AB405" s="42">
        <v>170000</v>
      </c>
      <c r="AC405" s="42" t="s">
        <v>81</v>
      </c>
      <c r="AD405" s="42">
        <v>18000</v>
      </c>
      <c r="AE405" s="42">
        <v>190000</v>
      </c>
      <c r="AF405" s="42" t="s">
        <v>80</v>
      </c>
      <c r="AG405" s="42">
        <v>18000</v>
      </c>
      <c r="AH405" s="42">
        <v>190000</v>
      </c>
      <c r="AI405" s="42" t="s">
        <v>80</v>
      </c>
      <c r="AJ405" s="42">
        <v>18000</v>
      </c>
      <c r="AK405" s="42">
        <v>190000</v>
      </c>
      <c r="AL405" s="42" t="s">
        <v>80</v>
      </c>
      <c r="AM405" s="42">
        <v>15</v>
      </c>
      <c r="AN405" s="67" t="s">
        <v>82</v>
      </c>
      <c r="AO405" s="67">
        <v>0.03</v>
      </c>
      <c r="AP405" s="67" t="s">
        <v>1059</v>
      </c>
      <c r="AQ405" s="67" t="s">
        <v>1059</v>
      </c>
      <c r="AR405" s="67" t="s">
        <v>1059</v>
      </c>
      <c r="AS405" s="67">
        <v>6200</v>
      </c>
      <c r="AT405" s="67" t="s">
        <v>1060</v>
      </c>
      <c r="AU405" s="67">
        <v>183</v>
      </c>
      <c r="AV405" s="67" t="s">
        <v>1059</v>
      </c>
      <c r="AW405" s="67" t="s">
        <v>1059</v>
      </c>
      <c r="AX405" s="67" t="s">
        <v>1060</v>
      </c>
      <c r="AY405" s="67">
        <v>288</v>
      </c>
      <c r="AZ405" s="67">
        <v>0.69</v>
      </c>
      <c r="BA405" s="39" t="s">
        <v>1029</v>
      </c>
      <c r="BB405" s="105" t="s">
        <v>1060</v>
      </c>
    </row>
    <row r="406" spans="1:54" ht="12.75">
      <c r="A406" s="42" t="s">
        <v>353</v>
      </c>
      <c r="B406" s="40" t="s">
        <v>856</v>
      </c>
      <c r="C406" s="39">
        <v>0.0037</v>
      </c>
      <c r="D406" s="75" t="s">
        <v>492</v>
      </c>
      <c r="E406" s="39">
        <v>0.01</v>
      </c>
      <c r="F406" s="75" t="s">
        <v>492</v>
      </c>
      <c r="G406" s="39">
        <v>0.37</v>
      </c>
      <c r="H406" s="75" t="s">
        <v>492</v>
      </c>
      <c r="I406" s="41">
        <v>1</v>
      </c>
      <c r="J406" s="75" t="s">
        <v>492</v>
      </c>
      <c r="K406" s="39">
        <v>3.7</v>
      </c>
      <c r="L406" s="80" t="s">
        <v>492</v>
      </c>
      <c r="M406" s="39">
        <v>10</v>
      </c>
      <c r="N406" s="80" t="s">
        <v>492</v>
      </c>
      <c r="O406" s="67">
        <v>0.022000000000000002</v>
      </c>
      <c r="P406" s="67" t="s">
        <v>492</v>
      </c>
      <c r="Q406" s="67">
        <v>0.28</v>
      </c>
      <c r="R406" s="67" t="s">
        <v>492</v>
      </c>
      <c r="S406" s="67">
        <v>10000</v>
      </c>
      <c r="T406" s="67" t="s">
        <v>80</v>
      </c>
      <c r="U406" s="42">
        <v>0.00037</v>
      </c>
      <c r="V406" s="42">
        <v>0.0046</v>
      </c>
      <c r="W406" s="42" t="s">
        <v>81</v>
      </c>
      <c r="X406" s="42">
        <v>0.001</v>
      </c>
      <c r="Y406" s="42">
        <v>0.012</v>
      </c>
      <c r="Z406" s="42" t="s">
        <v>81</v>
      </c>
      <c r="AA406" s="42">
        <v>0.037000000000000005</v>
      </c>
      <c r="AB406" s="42">
        <v>0.46</v>
      </c>
      <c r="AC406" s="42" t="s">
        <v>81</v>
      </c>
      <c r="AD406" s="42">
        <v>0.1</v>
      </c>
      <c r="AE406" s="42">
        <v>1.2</v>
      </c>
      <c r="AF406" s="42" t="s">
        <v>81</v>
      </c>
      <c r="AG406" s="42">
        <v>0.37</v>
      </c>
      <c r="AH406" s="42">
        <v>4.6</v>
      </c>
      <c r="AI406" s="42" t="s">
        <v>81</v>
      </c>
      <c r="AJ406" s="42">
        <v>1</v>
      </c>
      <c r="AK406" s="42">
        <v>12</v>
      </c>
      <c r="AL406" s="42" t="s">
        <v>81</v>
      </c>
      <c r="AM406" s="42">
        <v>15</v>
      </c>
      <c r="AN406" s="67" t="s">
        <v>82</v>
      </c>
      <c r="AO406" s="67">
        <v>1E-07</v>
      </c>
      <c r="AP406" s="67" t="s">
        <v>1059</v>
      </c>
      <c r="AQ406" s="67" t="s">
        <v>1059</v>
      </c>
      <c r="AR406" s="67" t="s">
        <v>1059</v>
      </c>
      <c r="AS406" s="67">
        <v>4900</v>
      </c>
      <c r="AT406" s="67" t="s">
        <v>1060</v>
      </c>
      <c r="AU406" s="67">
        <v>0.8</v>
      </c>
      <c r="AV406" s="67" t="s">
        <v>1059</v>
      </c>
      <c r="AW406" s="67" t="s">
        <v>1059</v>
      </c>
      <c r="AX406" s="67" t="s">
        <v>1061</v>
      </c>
      <c r="AY406" s="67">
        <v>202</v>
      </c>
      <c r="AZ406" s="67">
        <v>4.5</v>
      </c>
      <c r="BA406" s="39" t="s">
        <v>1029</v>
      </c>
      <c r="BB406" s="105" t="s">
        <v>1060</v>
      </c>
    </row>
    <row r="407" spans="1:54" ht="12.75">
      <c r="A407" s="43" t="s">
        <v>354</v>
      </c>
      <c r="B407" s="44" t="s">
        <v>857</v>
      </c>
      <c r="C407" s="39">
        <v>18</v>
      </c>
      <c r="D407" s="75" t="s">
        <v>492</v>
      </c>
      <c r="E407" s="41">
        <v>51</v>
      </c>
      <c r="F407" s="76" t="s">
        <v>492</v>
      </c>
      <c r="G407" s="41">
        <v>1800</v>
      </c>
      <c r="H407" s="76" t="s">
        <v>492</v>
      </c>
      <c r="I407" s="41">
        <v>5100</v>
      </c>
      <c r="J407" s="75" t="s">
        <v>492</v>
      </c>
      <c r="K407" s="39">
        <v>18</v>
      </c>
      <c r="L407" s="80" t="s">
        <v>492</v>
      </c>
      <c r="M407" s="39">
        <v>51</v>
      </c>
      <c r="N407" s="80" t="s">
        <v>492</v>
      </c>
      <c r="O407" s="67">
        <v>110</v>
      </c>
      <c r="P407" s="67" t="s">
        <v>492</v>
      </c>
      <c r="Q407" s="67">
        <v>1400</v>
      </c>
      <c r="R407" s="67" t="s">
        <v>492</v>
      </c>
      <c r="S407" s="67">
        <v>10000</v>
      </c>
      <c r="T407" s="67" t="s">
        <v>80</v>
      </c>
      <c r="U407" s="42">
        <v>1.8</v>
      </c>
      <c r="V407" s="42">
        <v>2.7</v>
      </c>
      <c r="W407" s="42" t="s">
        <v>81</v>
      </c>
      <c r="X407" s="42">
        <v>5.1</v>
      </c>
      <c r="Y407" s="42">
        <v>7.6</v>
      </c>
      <c r="Z407" s="42" t="s">
        <v>81</v>
      </c>
      <c r="AA407" s="42">
        <v>180</v>
      </c>
      <c r="AB407" s="42">
        <v>270</v>
      </c>
      <c r="AC407" s="42" t="s">
        <v>81</v>
      </c>
      <c r="AD407" s="42">
        <v>510</v>
      </c>
      <c r="AE407" s="42">
        <v>760</v>
      </c>
      <c r="AF407" s="42" t="s">
        <v>81</v>
      </c>
      <c r="AG407" s="42">
        <v>1.8</v>
      </c>
      <c r="AH407" s="42">
        <v>2.7</v>
      </c>
      <c r="AI407" s="42" t="s">
        <v>81</v>
      </c>
      <c r="AJ407" s="42">
        <v>5.1</v>
      </c>
      <c r="AK407" s="42">
        <v>7.6</v>
      </c>
      <c r="AL407" s="42" t="s">
        <v>81</v>
      </c>
      <c r="AM407" s="42">
        <v>30</v>
      </c>
      <c r="AN407" s="67" t="s">
        <v>82</v>
      </c>
      <c r="AO407" s="67">
        <v>0.0005</v>
      </c>
      <c r="AP407" s="67" t="s">
        <v>1059</v>
      </c>
      <c r="AQ407" s="67" t="s">
        <v>1059</v>
      </c>
      <c r="AR407" s="67" t="s">
        <v>1059</v>
      </c>
      <c r="AS407" s="67">
        <v>550</v>
      </c>
      <c r="AT407" s="67" t="s">
        <v>1060</v>
      </c>
      <c r="AU407" s="67">
        <v>25</v>
      </c>
      <c r="AV407" s="67" t="s">
        <v>1059</v>
      </c>
      <c r="AW407" s="67" t="s">
        <v>1059</v>
      </c>
      <c r="AX407" s="67" t="s">
        <v>1061</v>
      </c>
      <c r="AY407" s="67">
        <v>349</v>
      </c>
      <c r="AZ407" s="67" t="s">
        <v>1059</v>
      </c>
      <c r="BA407" s="39" t="s">
        <v>1029</v>
      </c>
      <c r="BB407" s="105" t="s">
        <v>1060</v>
      </c>
    </row>
    <row r="408" spans="1:54" ht="12.75">
      <c r="A408" s="43" t="s">
        <v>485</v>
      </c>
      <c r="B408" s="44" t="s">
        <v>858</v>
      </c>
      <c r="C408" s="39">
        <v>25</v>
      </c>
      <c r="D408" s="75" t="s">
        <v>389</v>
      </c>
      <c r="E408" s="41">
        <v>130</v>
      </c>
      <c r="F408" s="76" t="s">
        <v>389</v>
      </c>
      <c r="G408" s="41">
        <v>2500</v>
      </c>
      <c r="H408" s="76" t="s">
        <v>389</v>
      </c>
      <c r="I408" s="41">
        <v>13000</v>
      </c>
      <c r="J408" s="75" t="s">
        <v>389</v>
      </c>
      <c r="K408" s="39">
        <v>25</v>
      </c>
      <c r="L408" s="80" t="s">
        <v>389</v>
      </c>
      <c r="M408" s="39">
        <v>130</v>
      </c>
      <c r="N408" s="80" t="s">
        <v>389</v>
      </c>
      <c r="O408" s="67">
        <v>230</v>
      </c>
      <c r="P408" s="67" t="s">
        <v>389</v>
      </c>
      <c r="Q408" s="67">
        <v>1100</v>
      </c>
      <c r="R408" s="67" t="s">
        <v>389</v>
      </c>
      <c r="S408" s="67">
        <v>1300</v>
      </c>
      <c r="T408" s="67" t="s">
        <v>389</v>
      </c>
      <c r="U408" s="42">
        <v>2.5</v>
      </c>
      <c r="V408" s="42">
        <v>0.55</v>
      </c>
      <c r="W408" s="42" t="s">
        <v>81</v>
      </c>
      <c r="X408" s="42">
        <v>13</v>
      </c>
      <c r="Y408" s="42">
        <v>2.8</v>
      </c>
      <c r="Z408" s="42" t="s">
        <v>81</v>
      </c>
      <c r="AA408" s="42">
        <v>250</v>
      </c>
      <c r="AB408" s="42">
        <v>55</v>
      </c>
      <c r="AC408" s="42" t="s">
        <v>81</v>
      </c>
      <c r="AD408" s="42">
        <v>1300</v>
      </c>
      <c r="AE408" s="42">
        <v>280</v>
      </c>
      <c r="AF408" s="42" t="s">
        <v>81</v>
      </c>
      <c r="AG408" s="42">
        <v>2.5</v>
      </c>
      <c r="AH408" s="42">
        <v>0.55</v>
      </c>
      <c r="AI408" s="42" t="s">
        <v>81</v>
      </c>
      <c r="AJ408" s="42">
        <v>13</v>
      </c>
      <c r="AK408" s="42">
        <v>2.8</v>
      </c>
      <c r="AL408" s="42" t="s">
        <v>81</v>
      </c>
      <c r="AM408" s="42" t="s">
        <v>82</v>
      </c>
      <c r="AN408" s="67" t="s">
        <v>82</v>
      </c>
      <c r="AO408" s="67">
        <v>0.2</v>
      </c>
      <c r="AP408" s="67">
        <v>0.0076</v>
      </c>
      <c r="AQ408" s="67" t="s">
        <v>1108</v>
      </c>
      <c r="AR408" s="67">
        <v>1.94E-06</v>
      </c>
      <c r="AS408" s="67">
        <v>43</v>
      </c>
      <c r="AT408" s="67" t="s">
        <v>1061</v>
      </c>
      <c r="AU408" s="67">
        <v>300000</v>
      </c>
      <c r="AV408" s="67">
        <v>13100</v>
      </c>
      <c r="AW408" s="67">
        <v>15100</v>
      </c>
      <c r="AX408" s="67" t="s">
        <v>1061</v>
      </c>
      <c r="AY408" s="67">
        <v>66</v>
      </c>
      <c r="AZ408" s="67" t="s">
        <v>1059</v>
      </c>
      <c r="BA408" s="39" t="s">
        <v>1029</v>
      </c>
      <c r="BB408" s="105" t="s">
        <v>1060</v>
      </c>
    </row>
    <row r="409" spans="1:54" ht="12.75">
      <c r="A409" s="43" t="s">
        <v>355</v>
      </c>
      <c r="B409" s="44" t="s">
        <v>859</v>
      </c>
      <c r="C409" s="41">
        <v>11</v>
      </c>
      <c r="D409" s="76" t="s">
        <v>492</v>
      </c>
      <c r="E409" s="41">
        <v>31</v>
      </c>
      <c r="F409" s="76" t="s">
        <v>492</v>
      </c>
      <c r="G409" s="41">
        <v>1100</v>
      </c>
      <c r="H409" s="76" t="s">
        <v>492</v>
      </c>
      <c r="I409" s="41">
        <v>3100</v>
      </c>
      <c r="J409" s="76" t="s">
        <v>492</v>
      </c>
      <c r="K409" s="41">
        <v>11</v>
      </c>
      <c r="L409" s="76" t="s">
        <v>492</v>
      </c>
      <c r="M409" s="41">
        <v>31</v>
      </c>
      <c r="N409" s="80" t="s">
        <v>492</v>
      </c>
      <c r="O409" s="67">
        <v>66</v>
      </c>
      <c r="P409" s="67" t="s">
        <v>492</v>
      </c>
      <c r="Q409" s="67">
        <v>840</v>
      </c>
      <c r="R409" s="67" t="s">
        <v>492</v>
      </c>
      <c r="S409" s="67">
        <v>190000</v>
      </c>
      <c r="T409" s="67" t="s">
        <v>80</v>
      </c>
      <c r="U409" s="42">
        <v>1.1</v>
      </c>
      <c r="V409" s="42">
        <v>0.12</v>
      </c>
      <c r="W409" s="42" t="s">
        <v>81</v>
      </c>
      <c r="X409" s="42">
        <v>3.1</v>
      </c>
      <c r="Y409" s="42">
        <v>0.34</v>
      </c>
      <c r="Z409" s="42" t="s">
        <v>81</v>
      </c>
      <c r="AA409" s="42">
        <v>110</v>
      </c>
      <c r="AB409" s="42">
        <v>12</v>
      </c>
      <c r="AC409" s="42" t="s">
        <v>81</v>
      </c>
      <c r="AD409" s="42">
        <v>310</v>
      </c>
      <c r="AE409" s="42">
        <v>34</v>
      </c>
      <c r="AF409" s="42" t="s">
        <v>81</v>
      </c>
      <c r="AG409" s="42">
        <v>1.1</v>
      </c>
      <c r="AH409" s="42">
        <v>0.12</v>
      </c>
      <c r="AI409" s="42" t="s">
        <v>81</v>
      </c>
      <c r="AJ409" s="42">
        <v>3.1</v>
      </c>
      <c r="AK409" s="42">
        <v>0.34</v>
      </c>
      <c r="AL409" s="42" t="s">
        <v>81</v>
      </c>
      <c r="AM409" s="42" t="s">
        <v>82</v>
      </c>
      <c r="AN409" s="67" t="s">
        <v>82</v>
      </c>
      <c r="AO409" s="67">
        <v>0.0003</v>
      </c>
      <c r="AP409" s="67" t="s">
        <v>1059</v>
      </c>
      <c r="AQ409" s="67" t="s">
        <v>1059</v>
      </c>
      <c r="AR409" s="67" t="s">
        <v>1059</v>
      </c>
      <c r="AS409" s="67">
        <v>0.022000000000000002</v>
      </c>
      <c r="AT409" s="67" t="s">
        <v>1060</v>
      </c>
      <c r="AU409" s="67">
        <v>5200</v>
      </c>
      <c r="AV409" s="67" t="s">
        <v>1059</v>
      </c>
      <c r="AW409" s="67" t="s">
        <v>1059</v>
      </c>
      <c r="AX409" s="67" t="s">
        <v>1060</v>
      </c>
      <c r="AY409" s="67">
        <v>280</v>
      </c>
      <c r="AZ409" s="67" t="s">
        <v>1059</v>
      </c>
      <c r="BA409" s="39" t="s">
        <v>1029</v>
      </c>
      <c r="BB409" s="105" t="s">
        <v>1060</v>
      </c>
    </row>
    <row r="410" spans="1:54" ht="12.75">
      <c r="A410" s="42" t="s">
        <v>356</v>
      </c>
      <c r="B410" s="40" t="s">
        <v>860</v>
      </c>
      <c r="C410" s="41">
        <v>180</v>
      </c>
      <c r="D410" s="76" t="s">
        <v>492</v>
      </c>
      <c r="E410" s="41">
        <v>510</v>
      </c>
      <c r="F410" s="76" t="s">
        <v>492</v>
      </c>
      <c r="G410" s="41">
        <v>18000</v>
      </c>
      <c r="H410" s="76" t="s">
        <v>492</v>
      </c>
      <c r="I410" s="41">
        <v>30000</v>
      </c>
      <c r="J410" s="76" t="s">
        <v>79</v>
      </c>
      <c r="K410" s="41">
        <v>180</v>
      </c>
      <c r="L410" s="76" t="s">
        <v>492</v>
      </c>
      <c r="M410" s="41">
        <v>510</v>
      </c>
      <c r="N410" s="80" t="s">
        <v>492</v>
      </c>
      <c r="O410" s="67">
        <v>1100</v>
      </c>
      <c r="P410" s="67" t="s">
        <v>492</v>
      </c>
      <c r="Q410" s="67">
        <v>14000</v>
      </c>
      <c r="R410" s="67" t="s">
        <v>492</v>
      </c>
      <c r="S410" s="67">
        <v>190000</v>
      </c>
      <c r="T410" s="67" t="s">
        <v>80</v>
      </c>
      <c r="U410" s="42">
        <v>18</v>
      </c>
      <c r="V410" s="42">
        <v>47</v>
      </c>
      <c r="W410" s="42" t="s">
        <v>81</v>
      </c>
      <c r="X410" s="42">
        <v>51</v>
      </c>
      <c r="Y410" s="42">
        <v>130</v>
      </c>
      <c r="Z410" s="42" t="s">
        <v>81</v>
      </c>
      <c r="AA410" s="42">
        <v>1800</v>
      </c>
      <c r="AB410" s="42">
        <v>4700</v>
      </c>
      <c r="AC410" s="42" t="s">
        <v>81</v>
      </c>
      <c r="AD410" s="42">
        <v>3000</v>
      </c>
      <c r="AE410" s="42">
        <v>7800</v>
      </c>
      <c r="AF410" s="42" t="s">
        <v>81</v>
      </c>
      <c r="AG410" s="42">
        <v>18</v>
      </c>
      <c r="AH410" s="42">
        <v>47</v>
      </c>
      <c r="AI410" s="42" t="s">
        <v>81</v>
      </c>
      <c r="AJ410" s="42">
        <v>51</v>
      </c>
      <c r="AK410" s="42">
        <v>130</v>
      </c>
      <c r="AL410" s="42" t="s">
        <v>81</v>
      </c>
      <c r="AM410" s="42">
        <v>20</v>
      </c>
      <c r="AN410" s="67" t="s">
        <v>82</v>
      </c>
      <c r="AO410" s="67">
        <v>0.005</v>
      </c>
      <c r="AP410" s="67" t="s">
        <v>1059</v>
      </c>
      <c r="AQ410" s="67" t="s">
        <v>1059</v>
      </c>
      <c r="AR410" s="67" t="s">
        <v>1059</v>
      </c>
      <c r="AS410" s="67">
        <v>1000</v>
      </c>
      <c r="AT410" s="67" t="s">
        <v>1060</v>
      </c>
      <c r="AU410" s="67">
        <v>30</v>
      </c>
      <c r="AV410" s="67" t="s">
        <v>1059</v>
      </c>
      <c r="AW410" s="67" t="s">
        <v>1059</v>
      </c>
      <c r="AX410" s="67" t="s">
        <v>1060</v>
      </c>
      <c r="AY410" s="67">
        <v>339</v>
      </c>
      <c r="AZ410" s="67" t="s">
        <v>1059</v>
      </c>
      <c r="BA410" s="39" t="s">
        <v>1029</v>
      </c>
      <c r="BB410" s="105" t="s">
        <v>1060</v>
      </c>
    </row>
    <row r="411" spans="1:54" ht="12.75">
      <c r="A411" s="42" t="s">
        <v>357</v>
      </c>
      <c r="B411" s="40" t="s">
        <v>861</v>
      </c>
      <c r="C411" s="41">
        <v>1000</v>
      </c>
      <c r="D411" s="76" t="s">
        <v>95</v>
      </c>
      <c r="E411" s="41">
        <v>1000</v>
      </c>
      <c r="F411" s="76" t="s">
        <v>95</v>
      </c>
      <c r="G411" s="41">
        <v>100000</v>
      </c>
      <c r="H411" s="76" t="s">
        <v>95</v>
      </c>
      <c r="I411" s="41">
        <v>100000</v>
      </c>
      <c r="J411" s="76" t="s">
        <v>95</v>
      </c>
      <c r="K411" s="41">
        <v>100000</v>
      </c>
      <c r="L411" s="76" t="s">
        <v>95</v>
      </c>
      <c r="M411" s="41">
        <v>100000</v>
      </c>
      <c r="N411" s="80" t="s">
        <v>95</v>
      </c>
      <c r="O411" s="67">
        <v>10000</v>
      </c>
      <c r="P411" s="67" t="s">
        <v>80</v>
      </c>
      <c r="Q411" s="67">
        <v>10000</v>
      </c>
      <c r="R411" s="67" t="s">
        <v>80</v>
      </c>
      <c r="S411" s="67">
        <v>10000</v>
      </c>
      <c r="T411" s="67" t="s">
        <v>80</v>
      </c>
      <c r="U411" s="42">
        <v>100</v>
      </c>
      <c r="V411" s="42">
        <v>44</v>
      </c>
      <c r="W411" s="42" t="s">
        <v>81</v>
      </c>
      <c r="X411" s="42">
        <v>100</v>
      </c>
      <c r="Y411" s="42">
        <v>44</v>
      </c>
      <c r="Z411" s="42" t="s">
        <v>81</v>
      </c>
      <c r="AA411" s="42">
        <v>10000</v>
      </c>
      <c r="AB411" s="42">
        <v>4400</v>
      </c>
      <c r="AC411" s="42" t="s">
        <v>81</v>
      </c>
      <c r="AD411" s="42">
        <v>10000</v>
      </c>
      <c r="AE411" s="42">
        <v>4400</v>
      </c>
      <c r="AF411" s="42" t="s">
        <v>81</v>
      </c>
      <c r="AG411" s="42">
        <v>10000</v>
      </c>
      <c r="AH411" s="42">
        <v>4400</v>
      </c>
      <c r="AI411" s="42" t="s">
        <v>81</v>
      </c>
      <c r="AJ411" s="42">
        <v>10000</v>
      </c>
      <c r="AK411" s="42">
        <v>4400</v>
      </c>
      <c r="AL411" s="42" t="s">
        <v>81</v>
      </c>
      <c r="AM411" s="42" t="s">
        <v>82</v>
      </c>
      <c r="AN411" s="67" t="s">
        <v>82</v>
      </c>
      <c r="AO411" s="67">
        <v>0.08</v>
      </c>
      <c r="AP411" s="67" t="s">
        <v>1059</v>
      </c>
      <c r="AQ411" s="67" t="s">
        <v>1102</v>
      </c>
      <c r="AR411" s="67" t="s">
        <v>1059</v>
      </c>
      <c r="AS411" s="67">
        <v>130</v>
      </c>
      <c r="AT411" s="67" t="s">
        <v>1061</v>
      </c>
      <c r="AU411" s="67">
        <v>532.4</v>
      </c>
      <c r="AV411" s="67">
        <v>13100</v>
      </c>
      <c r="AW411" s="67">
        <v>15000</v>
      </c>
      <c r="AX411" s="67" t="s">
        <v>1061</v>
      </c>
      <c r="AY411" s="67">
        <v>110.63</v>
      </c>
      <c r="AZ411" s="67">
        <v>9.01</v>
      </c>
      <c r="BA411" s="39" t="s">
        <v>1029</v>
      </c>
      <c r="BB411" s="105" t="s">
        <v>1061</v>
      </c>
    </row>
    <row r="412" spans="1:54" ht="12.75">
      <c r="A412" s="42" t="s">
        <v>358</v>
      </c>
      <c r="B412" s="40" t="s">
        <v>862</v>
      </c>
      <c r="C412" s="39">
        <v>3.7</v>
      </c>
      <c r="D412" s="75" t="s">
        <v>492</v>
      </c>
      <c r="E412" s="41">
        <v>14</v>
      </c>
      <c r="F412" s="76" t="s">
        <v>492</v>
      </c>
      <c r="G412" s="41">
        <v>370</v>
      </c>
      <c r="H412" s="76" t="s">
        <v>492</v>
      </c>
      <c r="I412" s="41">
        <v>1400</v>
      </c>
      <c r="J412" s="75" t="s">
        <v>492</v>
      </c>
      <c r="K412" s="39">
        <v>3.7</v>
      </c>
      <c r="L412" s="80" t="s">
        <v>492</v>
      </c>
      <c r="M412" s="39">
        <v>14</v>
      </c>
      <c r="N412" s="80" t="s">
        <v>492</v>
      </c>
      <c r="O412" s="67">
        <v>99</v>
      </c>
      <c r="P412" s="67" t="s">
        <v>492</v>
      </c>
      <c r="Q412" s="67">
        <v>440</v>
      </c>
      <c r="R412" s="67" t="s">
        <v>492</v>
      </c>
      <c r="S412" s="67">
        <v>10000</v>
      </c>
      <c r="T412" s="67" t="s">
        <v>80</v>
      </c>
      <c r="U412" s="42">
        <v>0.37</v>
      </c>
      <c r="V412" s="42">
        <v>0.17</v>
      </c>
      <c r="W412" s="42" t="s">
        <v>81</v>
      </c>
      <c r="X412" s="42">
        <v>1.4</v>
      </c>
      <c r="Y412" s="42">
        <v>0.65</v>
      </c>
      <c r="Z412" s="42" t="s">
        <v>81</v>
      </c>
      <c r="AA412" s="42">
        <v>37</v>
      </c>
      <c r="AB412" s="42">
        <v>17</v>
      </c>
      <c r="AC412" s="42" t="s">
        <v>81</v>
      </c>
      <c r="AD412" s="42">
        <v>140</v>
      </c>
      <c r="AE412" s="42">
        <v>65</v>
      </c>
      <c r="AF412" s="42" t="s">
        <v>81</v>
      </c>
      <c r="AG412" s="42">
        <v>0.37</v>
      </c>
      <c r="AH412" s="42">
        <v>0.17</v>
      </c>
      <c r="AI412" s="42" t="s">
        <v>81</v>
      </c>
      <c r="AJ412" s="42">
        <v>1.4</v>
      </c>
      <c r="AK412" s="42">
        <v>0.65</v>
      </c>
      <c r="AL412" s="42" t="s">
        <v>81</v>
      </c>
      <c r="AM412" s="42" t="s">
        <v>82</v>
      </c>
      <c r="AN412" s="67" t="s">
        <v>82</v>
      </c>
      <c r="AO412" s="67" t="s">
        <v>1059</v>
      </c>
      <c r="AP412" s="67">
        <v>0.18</v>
      </c>
      <c r="AQ412" s="67" t="s">
        <v>1059</v>
      </c>
      <c r="AR412" s="67">
        <v>5.1E-05</v>
      </c>
      <c r="AS412" s="67">
        <v>140</v>
      </c>
      <c r="AT412" s="67" t="s">
        <v>1060</v>
      </c>
      <c r="AU412" s="67">
        <v>15030</v>
      </c>
      <c r="AV412" s="67" t="s">
        <v>1059</v>
      </c>
      <c r="AW412" s="67" t="s">
        <v>1059</v>
      </c>
      <c r="AX412" s="67" t="s">
        <v>1061</v>
      </c>
      <c r="AY412" s="67">
        <v>203.3</v>
      </c>
      <c r="AZ412" s="67" t="s">
        <v>1059</v>
      </c>
      <c r="BA412" s="39" t="s">
        <v>1029</v>
      </c>
      <c r="BB412" s="105" t="s">
        <v>1060</v>
      </c>
    </row>
    <row r="413" spans="1:54" ht="12.75">
      <c r="A413" s="42" t="s">
        <v>863</v>
      </c>
      <c r="B413" s="40" t="s">
        <v>864</v>
      </c>
      <c r="C413" s="39">
        <v>3.7</v>
      </c>
      <c r="D413" s="75" t="s">
        <v>492</v>
      </c>
      <c r="E413" s="41">
        <v>14</v>
      </c>
      <c r="F413" s="76" t="s">
        <v>492</v>
      </c>
      <c r="G413" s="41">
        <v>370</v>
      </c>
      <c r="H413" s="76" t="s">
        <v>492</v>
      </c>
      <c r="I413" s="41">
        <v>1400</v>
      </c>
      <c r="J413" s="76" t="s">
        <v>492</v>
      </c>
      <c r="K413" s="41">
        <v>3700</v>
      </c>
      <c r="L413" s="76" t="s">
        <v>492</v>
      </c>
      <c r="M413" s="41">
        <v>14000</v>
      </c>
      <c r="N413" s="80" t="s">
        <v>492</v>
      </c>
      <c r="O413" s="67">
        <v>99</v>
      </c>
      <c r="P413" s="67" t="s">
        <v>492</v>
      </c>
      <c r="Q413" s="67">
        <v>440</v>
      </c>
      <c r="R413" s="67" t="s">
        <v>492</v>
      </c>
      <c r="S413" s="67">
        <v>10000</v>
      </c>
      <c r="T413" s="67" t="s">
        <v>80</v>
      </c>
      <c r="U413" s="42">
        <v>0.37</v>
      </c>
      <c r="V413" s="42">
        <v>0.42</v>
      </c>
      <c r="W413" s="42" t="s">
        <v>81</v>
      </c>
      <c r="X413" s="42">
        <v>1.4</v>
      </c>
      <c r="Y413" s="42">
        <v>1.6</v>
      </c>
      <c r="Z413" s="42" t="s">
        <v>81</v>
      </c>
      <c r="AA413" s="42">
        <v>37</v>
      </c>
      <c r="AB413" s="42">
        <v>42</v>
      </c>
      <c r="AC413" s="42" t="s">
        <v>81</v>
      </c>
      <c r="AD413" s="42">
        <v>140</v>
      </c>
      <c r="AE413" s="42">
        <v>160</v>
      </c>
      <c r="AF413" s="42" t="s">
        <v>81</v>
      </c>
      <c r="AG413" s="42">
        <v>370</v>
      </c>
      <c r="AH413" s="42">
        <v>420</v>
      </c>
      <c r="AI413" s="42" t="s">
        <v>81</v>
      </c>
      <c r="AJ413" s="42">
        <v>1400</v>
      </c>
      <c r="AK413" s="42">
        <v>1600</v>
      </c>
      <c r="AL413" s="42" t="s">
        <v>81</v>
      </c>
      <c r="AM413" s="42" t="s">
        <v>82</v>
      </c>
      <c r="AN413" s="67" t="s">
        <v>82</v>
      </c>
      <c r="AO413" s="67" t="s">
        <v>1059</v>
      </c>
      <c r="AP413" s="67">
        <v>0.18</v>
      </c>
      <c r="AQ413" s="67" t="s">
        <v>1059</v>
      </c>
      <c r="AR413" s="67">
        <v>5.1E-05</v>
      </c>
      <c r="AS413" s="67">
        <v>410</v>
      </c>
      <c r="AT413" s="67" t="s">
        <v>1060</v>
      </c>
      <c r="AU413" s="67">
        <v>15000</v>
      </c>
      <c r="AV413" s="67" t="s">
        <v>1059</v>
      </c>
      <c r="AW413" s="67" t="s">
        <v>1059</v>
      </c>
      <c r="AX413" s="67" t="s">
        <v>1061</v>
      </c>
      <c r="AY413" s="67">
        <v>200.4</v>
      </c>
      <c r="AZ413" s="67">
        <v>18.07</v>
      </c>
      <c r="BA413" s="39" t="s">
        <v>1029</v>
      </c>
      <c r="BB413" s="105" t="s">
        <v>1060</v>
      </c>
    </row>
    <row r="414" spans="1:54" ht="12.75">
      <c r="A414" s="42" t="s">
        <v>359</v>
      </c>
      <c r="B414" s="40" t="s">
        <v>865</v>
      </c>
      <c r="C414" s="39">
        <v>3.5</v>
      </c>
      <c r="D414" s="75" t="s">
        <v>492</v>
      </c>
      <c r="E414" s="41">
        <v>14</v>
      </c>
      <c r="F414" s="76" t="s">
        <v>492</v>
      </c>
      <c r="G414" s="41">
        <v>350</v>
      </c>
      <c r="H414" s="76" t="s">
        <v>492</v>
      </c>
      <c r="I414" s="41">
        <v>1400</v>
      </c>
      <c r="J414" s="75" t="s">
        <v>492</v>
      </c>
      <c r="K414" s="39">
        <v>3.5</v>
      </c>
      <c r="L414" s="80" t="s">
        <v>492</v>
      </c>
      <c r="M414" s="39">
        <v>14</v>
      </c>
      <c r="N414" s="80" t="s">
        <v>492</v>
      </c>
      <c r="O414" s="67">
        <v>94</v>
      </c>
      <c r="P414" s="67" t="s">
        <v>492</v>
      </c>
      <c r="Q414" s="67">
        <v>420</v>
      </c>
      <c r="R414" s="67" t="s">
        <v>492</v>
      </c>
      <c r="S414" s="67">
        <v>190000</v>
      </c>
      <c r="T414" s="67" t="s">
        <v>80</v>
      </c>
      <c r="U414" s="42">
        <v>0.35</v>
      </c>
      <c r="V414" s="42">
        <v>0.32</v>
      </c>
      <c r="W414" s="42" t="s">
        <v>81</v>
      </c>
      <c r="X414" s="42">
        <v>1.4</v>
      </c>
      <c r="Y414" s="42">
        <v>1.3</v>
      </c>
      <c r="Z414" s="42" t="s">
        <v>81</v>
      </c>
      <c r="AA414" s="42">
        <v>35</v>
      </c>
      <c r="AB414" s="42">
        <v>32</v>
      </c>
      <c r="AC414" s="42" t="s">
        <v>81</v>
      </c>
      <c r="AD414" s="42">
        <v>140</v>
      </c>
      <c r="AE414" s="42">
        <v>130</v>
      </c>
      <c r="AF414" s="42" t="s">
        <v>81</v>
      </c>
      <c r="AG414" s="42">
        <v>0.35</v>
      </c>
      <c r="AH414" s="42">
        <v>0.32</v>
      </c>
      <c r="AI414" s="42" t="s">
        <v>81</v>
      </c>
      <c r="AJ414" s="42">
        <v>1.4</v>
      </c>
      <c r="AK414" s="42">
        <v>1.3</v>
      </c>
      <c r="AL414" s="42" t="s">
        <v>81</v>
      </c>
      <c r="AM414" s="42" t="s">
        <v>82</v>
      </c>
      <c r="AN414" s="67" t="s">
        <v>82</v>
      </c>
      <c r="AO414" s="67" t="s">
        <v>1059</v>
      </c>
      <c r="AP414" s="67">
        <v>0.19</v>
      </c>
      <c r="AQ414" s="67" t="s">
        <v>1059</v>
      </c>
      <c r="AR414" s="67" t="s">
        <v>1059</v>
      </c>
      <c r="AS414" s="67">
        <v>320</v>
      </c>
      <c r="AT414" s="67" t="s">
        <v>1060</v>
      </c>
      <c r="AU414" s="67">
        <v>7410</v>
      </c>
      <c r="AV414" s="67" t="s">
        <v>1059</v>
      </c>
      <c r="AW414" s="67" t="s">
        <v>1059</v>
      </c>
      <c r="AX414" s="67" t="s">
        <v>1060</v>
      </c>
      <c r="AY414" s="67">
        <v>200.4</v>
      </c>
      <c r="AZ414" s="67" t="s">
        <v>1059</v>
      </c>
      <c r="BA414" s="39" t="s">
        <v>1029</v>
      </c>
      <c r="BB414" s="105" t="s">
        <v>1060</v>
      </c>
    </row>
    <row r="415" spans="1:54" ht="12.75">
      <c r="A415" s="42" t="s">
        <v>360</v>
      </c>
      <c r="B415" s="40" t="s">
        <v>866</v>
      </c>
      <c r="C415" s="41">
        <v>3</v>
      </c>
      <c r="D415" s="76" t="s">
        <v>95</v>
      </c>
      <c r="E415" s="41">
        <v>3</v>
      </c>
      <c r="F415" s="76" t="s">
        <v>95</v>
      </c>
      <c r="G415" s="41">
        <v>300</v>
      </c>
      <c r="H415" s="76" t="s">
        <v>95</v>
      </c>
      <c r="I415" s="41">
        <v>300</v>
      </c>
      <c r="J415" s="76" t="s">
        <v>95</v>
      </c>
      <c r="K415" s="41">
        <v>3</v>
      </c>
      <c r="L415" s="76" t="s">
        <v>95</v>
      </c>
      <c r="M415" s="41">
        <v>3</v>
      </c>
      <c r="N415" s="80" t="s">
        <v>95</v>
      </c>
      <c r="O415" s="67">
        <v>16</v>
      </c>
      <c r="P415" s="67" t="s">
        <v>492</v>
      </c>
      <c r="Q415" s="67">
        <v>72</v>
      </c>
      <c r="R415" s="67" t="s">
        <v>492</v>
      </c>
      <c r="S415" s="67">
        <v>190000</v>
      </c>
      <c r="T415" s="67" t="s">
        <v>80</v>
      </c>
      <c r="U415" s="42">
        <v>0.3</v>
      </c>
      <c r="V415" s="42">
        <v>1.2</v>
      </c>
      <c r="W415" s="42" t="s">
        <v>81</v>
      </c>
      <c r="X415" s="42">
        <v>0.3</v>
      </c>
      <c r="Y415" s="42">
        <v>1.2</v>
      </c>
      <c r="Z415" s="42" t="s">
        <v>81</v>
      </c>
      <c r="AA415" s="42">
        <v>30</v>
      </c>
      <c r="AB415" s="42">
        <v>120</v>
      </c>
      <c r="AC415" s="42" t="s">
        <v>81</v>
      </c>
      <c r="AD415" s="42">
        <v>30</v>
      </c>
      <c r="AE415" s="42">
        <v>120</v>
      </c>
      <c r="AF415" s="42" t="s">
        <v>81</v>
      </c>
      <c r="AG415" s="42">
        <v>0.3</v>
      </c>
      <c r="AH415" s="42">
        <v>1.2</v>
      </c>
      <c r="AI415" s="42" t="s">
        <v>81</v>
      </c>
      <c r="AJ415" s="42">
        <v>0.3</v>
      </c>
      <c r="AK415" s="42">
        <v>1.2</v>
      </c>
      <c r="AL415" s="42" t="s">
        <v>81</v>
      </c>
      <c r="AM415" s="42">
        <v>20</v>
      </c>
      <c r="AN415" s="67" t="s">
        <v>82</v>
      </c>
      <c r="AO415" s="67" t="s">
        <v>1059</v>
      </c>
      <c r="AP415" s="67">
        <v>1.1</v>
      </c>
      <c r="AQ415" s="67" t="s">
        <v>1059</v>
      </c>
      <c r="AR415" s="67">
        <v>0.00032</v>
      </c>
      <c r="AS415" s="67">
        <v>1500</v>
      </c>
      <c r="AT415" s="67" t="s">
        <v>1060</v>
      </c>
      <c r="AU415" s="67">
        <v>3</v>
      </c>
      <c r="AV415" s="67" t="s">
        <v>1059</v>
      </c>
      <c r="AW415" s="67" t="s">
        <v>1059</v>
      </c>
      <c r="AX415" s="67" t="s">
        <v>1060</v>
      </c>
      <c r="AY415" s="67">
        <v>431.8</v>
      </c>
      <c r="AZ415" s="67" t="s">
        <v>1059</v>
      </c>
      <c r="BA415" s="39" t="s">
        <v>1029</v>
      </c>
      <c r="BB415" s="105" t="s">
        <v>1061</v>
      </c>
    </row>
    <row r="416" spans="1:54" ht="12.75">
      <c r="A416" s="43" t="s">
        <v>361</v>
      </c>
      <c r="B416" s="44" t="s">
        <v>867</v>
      </c>
      <c r="C416" s="41">
        <v>470</v>
      </c>
      <c r="D416" s="76" t="s">
        <v>492</v>
      </c>
      <c r="E416" s="41">
        <v>1300</v>
      </c>
      <c r="F416" s="76" t="s">
        <v>492</v>
      </c>
      <c r="G416" s="41">
        <v>4000</v>
      </c>
      <c r="H416" s="76" t="s">
        <v>79</v>
      </c>
      <c r="I416" s="41">
        <v>4000</v>
      </c>
      <c r="J416" s="76" t="s">
        <v>79</v>
      </c>
      <c r="K416" s="41">
        <v>470</v>
      </c>
      <c r="L416" s="76" t="s">
        <v>492</v>
      </c>
      <c r="M416" s="41">
        <v>1300</v>
      </c>
      <c r="N416" s="80" t="s">
        <v>492</v>
      </c>
      <c r="O416" s="67">
        <v>2900</v>
      </c>
      <c r="P416" s="67" t="s">
        <v>492</v>
      </c>
      <c r="Q416" s="67">
        <v>10000</v>
      </c>
      <c r="R416" s="67" t="s">
        <v>80</v>
      </c>
      <c r="S416" s="67">
        <v>10000</v>
      </c>
      <c r="T416" s="67" t="s">
        <v>80</v>
      </c>
      <c r="U416" s="42">
        <v>47</v>
      </c>
      <c r="V416" s="42">
        <v>240</v>
      </c>
      <c r="W416" s="42" t="s">
        <v>81</v>
      </c>
      <c r="X416" s="42">
        <v>130</v>
      </c>
      <c r="Y416" s="42">
        <v>660</v>
      </c>
      <c r="Z416" s="42" t="s">
        <v>81</v>
      </c>
      <c r="AA416" s="42">
        <v>400</v>
      </c>
      <c r="AB416" s="42">
        <v>2000</v>
      </c>
      <c r="AC416" s="42" t="s">
        <v>81</v>
      </c>
      <c r="AD416" s="42">
        <v>400</v>
      </c>
      <c r="AE416" s="42">
        <v>2000</v>
      </c>
      <c r="AF416" s="42" t="s">
        <v>81</v>
      </c>
      <c r="AG416" s="42">
        <v>47</v>
      </c>
      <c r="AH416" s="42">
        <v>240</v>
      </c>
      <c r="AI416" s="42" t="s">
        <v>81</v>
      </c>
      <c r="AJ416" s="42">
        <v>130</v>
      </c>
      <c r="AK416" s="42">
        <v>660</v>
      </c>
      <c r="AL416" s="42" t="s">
        <v>81</v>
      </c>
      <c r="AM416" s="42">
        <v>15</v>
      </c>
      <c r="AN416" s="67" t="s">
        <v>82</v>
      </c>
      <c r="AO416" s="67">
        <v>0.013</v>
      </c>
      <c r="AP416" s="67" t="s">
        <v>1059</v>
      </c>
      <c r="AQ416" s="67" t="s">
        <v>1059</v>
      </c>
      <c r="AR416" s="67" t="s">
        <v>1059</v>
      </c>
      <c r="AS416" s="67">
        <v>2000</v>
      </c>
      <c r="AT416" s="67" t="s">
        <v>1060</v>
      </c>
      <c r="AU416" s="67">
        <v>4</v>
      </c>
      <c r="AV416" s="67" t="s">
        <v>1059</v>
      </c>
      <c r="AW416" s="67" t="s">
        <v>1059</v>
      </c>
      <c r="AX416" s="67" t="s">
        <v>1061</v>
      </c>
      <c r="AY416" s="67">
        <v>343</v>
      </c>
      <c r="AZ416" s="67" t="s">
        <v>1059</v>
      </c>
      <c r="BA416" s="39" t="s">
        <v>1029</v>
      </c>
      <c r="BB416" s="105" t="s">
        <v>1060</v>
      </c>
    </row>
    <row r="417" spans="1:54" ht="12.75">
      <c r="A417" s="42" t="s">
        <v>362</v>
      </c>
      <c r="B417" s="40" t="s">
        <v>868</v>
      </c>
      <c r="C417" s="41">
        <v>80</v>
      </c>
      <c r="D417" s="76" t="s">
        <v>95</v>
      </c>
      <c r="E417" s="41">
        <v>80</v>
      </c>
      <c r="F417" s="76" t="s">
        <v>95</v>
      </c>
      <c r="G417" s="41">
        <v>8000</v>
      </c>
      <c r="H417" s="76" t="s">
        <v>95</v>
      </c>
      <c r="I417" s="41">
        <v>8000</v>
      </c>
      <c r="J417" s="76" t="s">
        <v>95</v>
      </c>
      <c r="K417" s="41">
        <v>8000</v>
      </c>
      <c r="L417" s="76" t="s">
        <v>95</v>
      </c>
      <c r="M417" s="41">
        <v>8000</v>
      </c>
      <c r="N417" s="80" t="s">
        <v>95</v>
      </c>
      <c r="O417" s="67">
        <v>410</v>
      </c>
      <c r="P417" s="67" t="s">
        <v>389</v>
      </c>
      <c r="Q417" s="67">
        <v>2000</v>
      </c>
      <c r="R417" s="67" t="s">
        <v>389</v>
      </c>
      <c r="S417" s="67">
        <v>2300</v>
      </c>
      <c r="T417" s="67" t="s">
        <v>389</v>
      </c>
      <c r="U417" s="42">
        <v>8</v>
      </c>
      <c r="V417" s="42">
        <v>3.5</v>
      </c>
      <c r="W417" s="42" t="s">
        <v>81</v>
      </c>
      <c r="X417" s="42">
        <v>8</v>
      </c>
      <c r="Y417" s="42">
        <v>3.5</v>
      </c>
      <c r="Z417" s="42" t="s">
        <v>81</v>
      </c>
      <c r="AA417" s="42">
        <v>800</v>
      </c>
      <c r="AB417" s="42">
        <v>350</v>
      </c>
      <c r="AC417" s="42" t="s">
        <v>81</v>
      </c>
      <c r="AD417" s="42">
        <v>800</v>
      </c>
      <c r="AE417" s="42">
        <v>350</v>
      </c>
      <c r="AF417" s="42" t="s">
        <v>81</v>
      </c>
      <c r="AG417" s="42">
        <v>800</v>
      </c>
      <c r="AH417" s="42">
        <v>350</v>
      </c>
      <c r="AI417" s="42" t="s">
        <v>81</v>
      </c>
      <c r="AJ417" s="42">
        <v>800</v>
      </c>
      <c r="AK417" s="42">
        <v>350</v>
      </c>
      <c r="AL417" s="42" t="s">
        <v>81</v>
      </c>
      <c r="AM417" s="42" t="s">
        <v>82</v>
      </c>
      <c r="AN417" s="67" t="s">
        <v>82</v>
      </c>
      <c r="AO417" s="67">
        <v>0.02</v>
      </c>
      <c r="AP417" s="67">
        <v>0.0079</v>
      </c>
      <c r="AQ417" s="67" t="s">
        <v>1059</v>
      </c>
      <c r="AR417" s="67">
        <v>1.1E-06</v>
      </c>
      <c r="AS417" s="67">
        <v>130</v>
      </c>
      <c r="AT417" s="67" t="s">
        <v>1061</v>
      </c>
      <c r="AU417" s="67">
        <v>3050</v>
      </c>
      <c r="AV417" s="67">
        <v>13100</v>
      </c>
      <c r="AW417" s="67">
        <v>15100</v>
      </c>
      <c r="AX417" s="67" t="s">
        <v>1061</v>
      </c>
      <c r="AY417" s="67">
        <v>149.2</v>
      </c>
      <c r="AZ417" s="67">
        <v>0.69</v>
      </c>
      <c r="BA417" s="39" t="s">
        <v>1029</v>
      </c>
      <c r="BB417" s="105" t="s">
        <v>1061</v>
      </c>
    </row>
    <row r="418" spans="1:54" ht="12.75">
      <c r="A418" s="43" t="s">
        <v>869</v>
      </c>
      <c r="B418" s="44" t="s">
        <v>870</v>
      </c>
      <c r="C418" s="41">
        <v>63000</v>
      </c>
      <c r="D418" s="76" t="s">
        <v>389</v>
      </c>
      <c r="E418" s="41">
        <v>170000</v>
      </c>
      <c r="F418" s="76" t="s">
        <v>79</v>
      </c>
      <c r="G418" s="41">
        <v>170000</v>
      </c>
      <c r="H418" s="76" t="s">
        <v>79</v>
      </c>
      <c r="I418" s="41">
        <v>170000</v>
      </c>
      <c r="J418" s="76" t="s">
        <v>79</v>
      </c>
      <c r="K418" s="41">
        <v>170000</v>
      </c>
      <c r="L418" s="76" t="s">
        <v>79</v>
      </c>
      <c r="M418" s="41">
        <v>170000</v>
      </c>
      <c r="N418" s="80" t="s">
        <v>79</v>
      </c>
      <c r="O418" s="67">
        <v>10000</v>
      </c>
      <c r="P418" s="67" t="s">
        <v>80</v>
      </c>
      <c r="Q418" s="67">
        <v>10000</v>
      </c>
      <c r="R418" s="67" t="s">
        <v>80</v>
      </c>
      <c r="S418" s="67">
        <v>10000</v>
      </c>
      <c r="T418" s="67" t="s">
        <v>80</v>
      </c>
      <c r="U418" s="42">
        <v>6300</v>
      </c>
      <c r="V418" s="42">
        <v>10000</v>
      </c>
      <c r="W418" s="42" t="s">
        <v>80</v>
      </c>
      <c r="X418" s="42">
        <v>10000</v>
      </c>
      <c r="Y418" s="42">
        <v>10000</v>
      </c>
      <c r="Z418" s="42" t="s">
        <v>80</v>
      </c>
      <c r="AA418" s="42">
        <v>10000</v>
      </c>
      <c r="AB418" s="42">
        <v>10000</v>
      </c>
      <c r="AC418" s="42" t="s">
        <v>80</v>
      </c>
      <c r="AD418" s="42">
        <v>10000</v>
      </c>
      <c r="AE418" s="42">
        <v>10000</v>
      </c>
      <c r="AF418" s="42" t="s">
        <v>80</v>
      </c>
      <c r="AG418" s="42">
        <v>10000</v>
      </c>
      <c r="AH418" s="42">
        <v>10000</v>
      </c>
      <c r="AI418" s="42" t="s">
        <v>80</v>
      </c>
      <c r="AJ418" s="42">
        <v>10000</v>
      </c>
      <c r="AK418" s="42">
        <v>10000</v>
      </c>
      <c r="AL418" s="42" t="s">
        <v>80</v>
      </c>
      <c r="AM418" s="42">
        <v>20</v>
      </c>
      <c r="AN418" s="67" t="s">
        <v>82</v>
      </c>
      <c r="AO418" s="67">
        <v>30</v>
      </c>
      <c r="AP418" s="67" t="s">
        <v>1059</v>
      </c>
      <c r="AQ418" s="67" t="s">
        <v>1109</v>
      </c>
      <c r="AR418" s="67" t="s">
        <v>1059</v>
      </c>
      <c r="AS418" s="67">
        <v>1200</v>
      </c>
      <c r="AT418" s="67" t="s">
        <v>1061</v>
      </c>
      <c r="AU418" s="67">
        <v>170</v>
      </c>
      <c r="AV418" s="67">
        <v>13100</v>
      </c>
      <c r="AW418" s="67">
        <v>15000</v>
      </c>
      <c r="AX418" s="67" t="s">
        <v>1061</v>
      </c>
      <c r="AY418" s="67">
        <v>47.7</v>
      </c>
      <c r="AZ418" s="67">
        <v>0.35</v>
      </c>
      <c r="BA418" s="39" t="s">
        <v>1029</v>
      </c>
      <c r="BB418" s="105" t="s">
        <v>1060</v>
      </c>
    </row>
    <row r="419" spans="1:54" ht="12.75">
      <c r="A419" s="42" t="s">
        <v>363</v>
      </c>
      <c r="B419" s="40" t="s">
        <v>871</v>
      </c>
      <c r="C419" s="41">
        <v>70</v>
      </c>
      <c r="D419" s="76" t="s">
        <v>95</v>
      </c>
      <c r="E419" s="41">
        <v>70</v>
      </c>
      <c r="F419" s="76" t="s">
        <v>95</v>
      </c>
      <c r="G419" s="41">
        <v>7000</v>
      </c>
      <c r="H419" s="76" t="s">
        <v>95</v>
      </c>
      <c r="I419" s="41">
        <v>7000</v>
      </c>
      <c r="J419" s="76" t="s">
        <v>95</v>
      </c>
      <c r="K419" s="41">
        <v>44000</v>
      </c>
      <c r="L419" s="76" t="s">
        <v>79</v>
      </c>
      <c r="M419" s="41">
        <v>44000</v>
      </c>
      <c r="N419" s="80" t="s">
        <v>79</v>
      </c>
      <c r="O419" s="67">
        <v>2200</v>
      </c>
      <c r="P419" s="67" t="s">
        <v>492</v>
      </c>
      <c r="Q419" s="67">
        <v>10000</v>
      </c>
      <c r="R419" s="67" t="s">
        <v>80</v>
      </c>
      <c r="S419" s="67">
        <v>10000</v>
      </c>
      <c r="T419" s="67" t="s">
        <v>80</v>
      </c>
      <c r="U419" s="42">
        <v>7</v>
      </c>
      <c r="V419" s="42">
        <v>27</v>
      </c>
      <c r="W419" s="42" t="s">
        <v>81</v>
      </c>
      <c r="X419" s="42">
        <v>7</v>
      </c>
      <c r="Y419" s="42">
        <v>27</v>
      </c>
      <c r="Z419" s="42" t="s">
        <v>81</v>
      </c>
      <c r="AA419" s="42">
        <v>700</v>
      </c>
      <c r="AB419" s="42">
        <v>2700</v>
      </c>
      <c r="AC419" s="42" t="s">
        <v>81</v>
      </c>
      <c r="AD419" s="42">
        <v>700</v>
      </c>
      <c r="AE419" s="42">
        <v>2700</v>
      </c>
      <c r="AF419" s="42" t="s">
        <v>81</v>
      </c>
      <c r="AG419" s="42">
        <v>4400</v>
      </c>
      <c r="AH419" s="42">
        <v>10000</v>
      </c>
      <c r="AI419" s="42" t="s">
        <v>80</v>
      </c>
      <c r="AJ419" s="42">
        <v>4400</v>
      </c>
      <c r="AK419" s="42">
        <v>10000</v>
      </c>
      <c r="AL419" s="42" t="s">
        <v>80</v>
      </c>
      <c r="AM419" s="42">
        <v>20</v>
      </c>
      <c r="AN419" s="67" t="s">
        <v>82</v>
      </c>
      <c r="AO419" s="67">
        <v>0.01</v>
      </c>
      <c r="AP419" s="67">
        <v>0.0036</v>
      </c>
      <c r="AQ419" s="67" t="s">
        <v>1093</v>
      </c>
      <c r="AR419" s="67" t="s">
        <v>1059</v>
      </c>
      <c r="AS419" s="67">
        <v>1500</v>
      </c>
      <c r="AT419" s="67" t="s">
        <v>1060</v>
      </c>
      <c r="AU419" s="67">
        <v>44.4</v>
      </c>
      <c r="AV419" s="67" t="s">
        <v>1059</v>
      </c>
      <c r="AW419" s="67" t="s">
        <v>1059</v>
      </c>
      <c r="AX419" s="67" t="s">
        <v>1061</v>
      </c>
      <c r="AY419" s="67">
        <v>213</v>
      </c>
      <c r="AZ419" s="67">
        <v>0.69</v>
      </c>
      <c r="BA419" s="39" t="s">
        <v>1029</v>
      </c>
      <c r="BB419" s="105" t="s">
        <v>1061</v>
      </c>
    </row>
    <row r="420" spans="1:54" ht="12.75">
      <c r="A420" s="42" t="s">
        <v>364</v>
      </c>
      <c r="B420" s="40" t="s">
        <v>872</v>
      </c>
      <c r="C420" s="41">
        <v>40</v>
      </c>
      <c r="D420" s="76" t="s">
        <v>102</v>
      </c>
      <c r="E420" s="41">
        <v>40</v>
      </c>
      <c r="F420" s="76" t="s">
        <v>102</v>
      </c>
      <c r="G420" s="41">
        <v>4000</v>
      </c>
      <c r="H420" s="76" t="s">
        <v>102</v>
      </c>
      <c r="I420" s="41">
        <v>4000</v>
      </c>
      <c r="J420" s="76" t="s">
        <v>102</v>
      </c>
      <c r="K420" s="41">
        <v>40</v>
      </c>
      <c r="L420" s="76" t="s">
        <v>102</v>
      </c>
      <c r="M420" s="41">
        <v>40</v>
      </c>
      <c r="N420" s="80" t="s">
        <v>102</v>
      </c>
      <c r="O420" s="67">
        <v>1300</v>
      </c>
      <c r="P420" s="67" t="s">
        <v>492</v>
      </c>
      <c r="Q420" s="67">
        <v>17000</v>
      </c>
      <c r="R420" s="67" t="s">
        <v>492</v>
      </c>
      <c r="S420" s="67">
        <v>190000</v>
      </c>
      <c r="T420" s="67" t="s">
        <v>80</v>
      </c>
      <c r="U420" s="42">
        <v>4</v>
      </c>
      <c r="V420" s="42">
        <v>31</v>
      </c>
      <c r="W420" s="42" t="s">
        <v>81</v>
      </c>
      <c r="X420" s="42">
        <v>4</v>
      </c>
      <c r="Y420" s="42">
        <v>31</v>
      </c>
      <c r="Z420" s="42" t="s">
        <v>81</v>
      </c>
      <c r="AA420" s="42">
        <v>400</v>
      </c>
      <c r="AB420" s="42">
        <v>3100</v>
      </c>
      <c r="AC420" s="42" t="s">
        <v>81</v>
      </c>
      <c r="AD420" s="42">
        <v>400</v>
      </c>
      <c r="AE420" s="42">
        <v>3100</v>
      </c>
      <c r="AF420" s="42" t="s">
        <v>81</v>
      </c>
      <c r="AG420" s="42">
        <v>4</v>
      </c>
      <c r="AH420" s="42">
        <v>31</v>
      </c>
      <c r="AI420" s="42" t="s">
        <v>81</v>
      </c>
      <c r="AJ420" s="42">
        <v>4</v>
      </c>
      <c r="AK420" s="42">
        <v>31</v>
      </c>
      <c r="AL420" s="42" t="s">
        <v>81</v>
      </c>
      <c r="AM420" s="42">
        <v>15</v>
      </c>
      <c r="AN420" s="67" t="s">
        <v>82</v>
      </c>
      <c r="AO420" s="67">
        <v>0.006</v>
      </c>
      <c r="AP420" s="67" t="s">
        <v>1059</v>
      </c>
      <c r="AQ420" s="67" t="s">
        <v>1093</v>
      </c>
      <c r="AR420" s="67" t="s">
        <v>1059</v>
      </c>
      <c r="AS420" s="67">
        <v>3100</v>
      </c>
      <c r="AT420" s="67" t="s">
        <v>1060</v>
      </c>
      <c r="AU420" s="67">
        <v>5.8</v>
      </c>
      <c r="AV420" s="67" t="s">
        <v>1059</v>
      </c>
      <c r="AW420" s="67" t="s">
        <v>1059</v>
      </c>
      <c r="AX420" s="67" t="s">
        <v>1060</v>
      </c>
      <c r="AY420" s="67">
        <v>208</v>
      </c>
      <c r="AZ420" s="67" t="s">
        <v>1059</v>
      </c>
      <c r="BA420" s="39" t="s">
        <v>1029</v>
      </c>
      <c r="BB420" s="105" t="s">
        <v>1060</v>
      </c>
    </row>
    <row r="421" spans="1:54" ht="12.75">
      <c r="A421" s="42" t="s">
        <v>365</v>
      </c>
      <c r="B421" s="40" t="s">
        <v>873</v>
      </c>
      <c r="C421" s="41">
        <v>200</v>
      </c>
      <c r="D421" s="76" t="s">
        <v>95</v>
      </c>
      <c r="E421" s="41">
        <v>200</v>
      </c>
      <c r="F421" s="76" t="s">
        <v>95</v>
      </c>
      <c r="G421" s="41">
        <v>20000</v>
      </c>
      <c r="H421" s="76" t="s">
        <v>95</v>
      </c>
      <c r="I421" s="41">
        <v>20000</v>
      </c>
      <c r="J421" s="76" t="s">
        <v>95</v>
      </c>
      <c r="K421" s="41">
        <v>2000</v>
      </c>
      <c r="L421" s="76" t="s">
        <v>95</v>
      </c>
      <c r="M421" s="41">
        <v>2000</v>
      </c>
      <c r="N421" s="80" t="s">
        <v>95</v>
      </c>
      <c r="O421" s="67">
        <v>10000</v>
      </c>
      <c r="P421" s="67" t="s">
        <v>80</v>
      </c>
      <c r="Q421" s="67">
        <v>10000</v>
      </c>
      <c r="R421" s="67" t="s">
        <v>80</v>
      </c>
      <c r="S421" s="67">
        <v>10000</v>
      </c>
      <c r="T421" s="67" t="s">
        <v>80</v>
      </c>
      <c r="U421" s="42">
        <v>20</v>
      </c>
      <c r="V421" s="42">
        <v>7.2</v>
      </c>
      <c r="W421" s="42" t="s">
        <v>81</v>
      </c>
      <c r="X421" s="42">
        <v>20</v>
      </c>
      <c r="Y421" s="42">
        <v>7.2</v>
      </c>
      <c r="Z421" s="42" t="s">
        <v>81</v>
      </c>
      <c r="AA421" s="42">
        <v>2000</v>
      </c>
      <c r="AB421" s="42">
        <v>720</v>
      </c>
      <c r="AC421" s="42" t="s">
        <v>81</v>
      </c>
      <c r="AD421" s="42">
        <v>2000</v>
      </c>
      <c r="AE421" s="42">
        <v>720</v>
      </c>
      <c r="AF421" s="42" t="s">
        <v>81</v>
      </c>
      <c r="AG421" s="42">
        <v>200</v>
      </c>
      <c r="AH421" s="42">
        <v>72</v>
      </c>
      <c r="AI421" s="42" t="s">
        <v>81</v>
      </c>
      <c r="AJ421" s="42">
        <v>200</v>
      </c>
      <c r="AK421" s="42">
        <v>72</v>
      </c>
      <c r="AL421" s="42" t="s">
        <v>81</v>
      </c>
      <c r="AM421" s="42" t="s">
        <v>82</v>
      </c>
      <c r="AN421" s="67" t="s">
        <v>82</v>
      </c>
      <c r="AO421" s="67">
        <v>2</v>
      </c>
      <c r="AP421" s="67" t="s">
        <v>1059</v>
      </c>
      <c r="AQ421" s="67" t="s">
        <v>1102</v>
      </c>
      <c r="AR421" s="67" t="s">
        <v>1059</v>
      </c>
      <c r="AS421" s="67">
        <v>100</v>
      </c>
      <c r="AT421" s="67" t="s">
        <v>1061</v>
      </c>
      <c r="AU421" s="67">
        <v>1495</v>
      </c>
      <c r="AV421" s="67">
        <v>13100</v>
      </c>
      <c r="AW421" s="67">
        <v>15000</v>
      </c>
      <c r="AX421" s="67" t="s">
        <v>1061</v>
      </c>
      <c r="AY421" s="67">
        <v>74.08</v>
      </c>
      <c r="AZ421" s="67">
        <v>0.05</v>
      </c>
      <c r="BA421" s="39" t="s">
        <v>1029</v>
      </c>
      <c r="BB421" s="105" t="s">
        <v>1061</v>
      </c>
    </row>
    <row r="422" spans="1:54" ht="12.75">
      <c r="A422" s="42" t="s">
        <v>366</v>
      </c>
      <c r="B422" s="40" t="s">
        <v>874</v>
      </c>
      <c r="C422" s="41">
        <v>5</v>
      </c>
      <c r="D422" s="76" t="s">
        <v>95</v>
      </c>
      <c r="E422" s="41">
        <v>5</v>
      </c>
      <c r="F422" s="76" t="s">
        <v>95</v>
      </c>
      <c r="G422" s="41">
        <v>500</v>
      </c>
      <c r="H422" s="76" t="s">
        <v>95</v>
      </c>
      <c r="I422" s="41">
        <v>500</v>
      </c>
      <c r="J422" s="76" t="s">
        <v>95</v>
      </c>
      <c r="K422" s="41">
        <v>50</v>
      </c>
      <c r="L422" s="76" t="s">
        <v>95</v>
      </c>
      <c r="M422" s="41">
        <v>50</v>
      </c>
      <c r="N422" s="80" t="s">
        <v>95</v>
      </c>
      <c r="O422" s="67">
        <v>28</v>
      </c>
      <c r="P422" s="67" t="s">
        <v>389</v>
      </c>
      <c r="Q422" s="67">
        <v>140</v>
      </c>
      <c r="R422" s="67" t="s">
        <v>389</v>
      </c>
      <c r="S422" s="67">
        <v>160</v>
      </c>
      <c r="T422" s="67" t="s">
        <v>389</v>
      </c>
      <c r="U422" s="42">
        <v>0.5</v>
      </c>
      <c r="V422" s="42">
        <v>0.15</v>
      </c>
      <c r="W422" s="42" t="s">
        <v>81</v>
      </c>
      <c r="X422" s="42">
        <v>0.5</v>
      </c>
      <c r="Y422" s="42">
        <v>0.15</v>
      </c>
      <c r="Z422" s="42" t="s">
        <v>81</v>
      </c>
      <c r="AA422" s="42">
        <v>50</v>
      </c>
      <c r="AB422" s="42">
        <v>15</v>
      </c>
      <c r="AC422" s="42" t="s">
        <v>81</v>
      </c>
      <c r="AD422" s="42">
        <v>50</v>
      </c>
      <c r="AE422" s="42">
        <v>15</v>
      </c>
      <c r="AF422" s="42" t="s">
        <v>81</v>
      </c>
      <c r="AG422" s="42">
        <v>5</v>
      </c>
      <c r="AH422" s="42">
        <v>1.5</v>
      </c>
      <c r="AI422" s="42" t="s">
        <v>81</v>
      </c>
      <c r="AJ422" s="42">
        <v>5</v>
      </c>
      <c r="AK422" s="42">
        <v>1.5</v>
      </c>
      <c r="AL422" s="42" t="s">
        <v>81</v>
      </c>
      <c r="AM422" s="42" t="s">
        <v>82</v>
      </c>
      <c r="AN422" s="67" t="s">
        <v>82</v>
      </c>
      <c r="AO422" s="67">
        <v>0.004</v>
      </c>
      <c r="AP422" s="67">
        <v>0.057</v>
      </c>
      <c r="AQ422" s="67" t="s">
        <v>1059</v>
      </c>
      <c r="AR422" s="67">
        <v>1.6E-05</v>
      </c>
      <c r="AS422" s="67">
        <v>76</v>
      </c>
      <c r="AT422" s="67" t="s">
        <v>1061</v>
      </c>
      <c r="AU422" s="67">
        <v>4420</v>
      </c>
      <c r="AV422" s="67">
        <v>13100</v>
      </c>
      <c r="AW422" s="67">
        <v>15100</v>
      </c>
      <c r="AX422" s="67" t="s">
        <v>1061</v>
      </c>
      <c r="AY422" s="67">
        <v>113.5</v>
      </c>
      <c r="AZ422" s="67">
        <v>0.03</v>
      </c>
      <c r="BA422" s="39" t="s">
        <v>1029</v>
      </c>
      <c r="BB422" s="105" t="s">
        <v>1060</v>
      </c>
    </row>
    <row r="423" spans="1:54" ht="12.75">
      <c r="A423" s="42" t="s">
        <v>367</v>
      </c>
      <c r="B423" s="40" t="s">
        <v>875</v>
      </c>
      <c r="C423" s="41">
        <v>5</v>
      </c>
      <c r="D423" s="76" t="s">
        <v>95</v>
      </c>
      <c r="E423" s="41">
        <v>5</v>
      </c>
      <c r="F423" s="76" t="s">
        <v>95</v>
      </c>
      <c r="G423" s="41">
        <v>500</v>
      </c>
      <c r="H423" s="76" t="s">
        <v>95</v>
      </c>
      <c r="I423" s="41">
        <v>500</v>
      </c>
      <c r="J423" s="76" t="s">
        <v>95</v>
      </c>
      <c r="K423" s="41">
        <v>50</v>
      </c>
      <c r="L423" s="76" t="s">
        <v>95</v>
      </c>
      <c r="M423" s="41">
        <v>50</v>
      </c>
      <c r="N423" s="80" t="s">
        <v>95</v>
      </c>
      <c r="O423" s="67">
        <v>260</v>
      </c>
      <c r="P423" s="67" t="s">
        <v>389</v>
      </c>
      <c r="Q423" s="67">
        <v>1300</v>
      </c>
      <c r="R423" s="67" t="s">
        <v>389</v>
      </c>
      <c r="S423" s="67">
        <v>1500</v>
      </c>
      <c r="T423" s="67" t="s">
        <v>389</v>
      </c>
      <c r="U423" s="42">
        <v>0.5</v>
      </c>
      <c r="V423" s="42">
        <v>0.17</v>
      </c>
      <c r="W423" s="42" t="s">
        <v>81</v>
      </c>
      <c r="X423" s="42">
        <v>0.5</v>
      </c>
      <c r="Y423" s="42">
        <v>0.17</v>
      </c>
      <c r="Z423" s="42" t="s">
        <v>81</v>
      </c>
      <c r="AA423" s="42">
        <v>50</v>
      </c>
      <c r="AB423" s="42">
        <v>17</v>
      </c>
      <c r="AC423" s="42" t="s">
        <v>81</v>
      </c>
      <c r="AD423" s="42">
        <v>50</v>
      </c>
      <c r="AE423" s="42">
        <v>17</v>
      </c>
      <c r="AF423" s="42" t="s">
        <v>81</v>
      </c>
      <c r="AG423" s="42">
        <v>5</v>
      </c>
      <c r="AH423" s="42">
        <v>1.7</v>
      </c>
      <c r="AI423" s="42" t="s">
        <v>81</v>
      </c>
      <c r="AJ423" s="42">
        <v>5</v>
      </c>
      <c r="AK423" s="42">
        <v>1.7</v>
      </c>
      <c r="AL423" s="42" t="s">
        <v>81</v>
      </c>
      <c r="AM423" s="42" t="s">
        <v>82</v>
      </c>
      <c r="AN423" s="67" t="s">
        <v>82</v>
      </c>
      <c r="AO423" s="67">
        <v>0.006</v>
      </c>
      <c r="AP423" s="67">
        <v>0.011</v>
      </c>
      <c r="AQ423" s="67" t="s">
        <v>1090</v>
      </c>
      <c r="AR423" s="67">
        <v>1.6999999999999998E-06</v>
      </c>
      <c r="AS423" s="67">
        <v>93</v>
      </c>
      <c r="AT423" s="67" t="s">
        <v>1061</v>
      </c>
      <c r="AU423" s="67">
        <v>1100</v>
      </c>
      <c r="AV423" s="67">
        <v>13100</v>
      </c>
      <c r="AW423" s="67">
        <v>15000</v>
      </c>
      <c r="AX423" s="67" t="s">
        <v>1061</v>
      </c>
      <c r="AY423" s="67">
        <v>86.7</v>
      </c>
      <c r="AZ423" s="67">
        <v>0.02</v>
      </c>
      <c r="BA423" s="39" t="s">
        <v>1029</v>
      </c>
      <c r="BB423" s="105" t="s">
        <v>1061</v>
      </c>
    </row>
    <row r="424" spans="1:54" ht="12.75">
      <c r="A424" s="42" t="s">
        <v>368</v>
      </c>
      <c r="B424" s="40" t="s">
        <v>876</v>
      </c>
      <c r="C424" s="41">
        <v>3700</v>
      </c>
      <c r="D424" s="76" t="s">
        <v>492</v>
      </c>
      <c r="E424" s="41">
        <v>10000</v>
      </c>
      <c r="F424" s="76" t="s">
        <v>492</v>
      </c>
      <c r="G424" s="41">
        <v>370000</v>
      </c>
      <c r="H424" s="76" t="s">
        <v>492</v>
      </c>
      <c r="I424" s="41">
        <v>1000000</v>
      </c>
      <c r="J424" s="76" t="s">
        <v>492</v>
      </c>
      <c r="K424" s="41">
        <v>1000000</v>
      </c>
      <c r="L424" s="76" t="s">
        <v>79</v>
      </c>
      <c r="M424" s="41">
        <v>1000000</v>
      </c>
      <c r="N424" s="80" t="s">
        <v>79</v>
      </c>
      <c r="O424" s="67">
        <v>22000</v>
      </c>
      <c r="P424" s="67" t="s">
        <v>492</v>
      </c>
      <c r="Q424" s="67">
        <v>190000</v>
      </c>
      <c r="R424" s="67" t="s">
        <v>80</v>
      </c>
      <c r="S424" s="67">
        <v>190000</v>
      </c>
      <c r="T424" s="67" t="s">
        <v>80</v>
      </c>
      <c r="U424" s="42">
        <v>370</v>
      </c>
      <c r="V424" s="42">
        <v>2300</v>
      </c>
      <c r="W424" s="42" t="s">
        <v>81</v>
      </c>
      <c r="X424" s="42">
        <v>1000</v>
      </c>
      <c r="Y424" s="42">
        <v>6100</v>
      </c>
      <c r="Z424" s="42" t="s">
        <v>81</v>
      </c>
      <c r="AA424" s="42">
        <v>37000</v>
      </c>
      <c r="AB424" s="42">
        <v>190000</v>
      </c>
      <c r="AC424" s="42" t="s">
        <v>80</v>
      </c>
      <c r="AD424" s="42">
        <v>100000</v>
      </c>
      <c r="AE424" s="42">
        <v>190000</v>
      </c>
      <c r="AF424" s="42" t="s">
        <v>80</v>
      </c>
      <c r="AG424" s="42">
        <v>100000</v>
      </c>
      <c r="AH424" s="42">
        <v>190000</v>
      </c>
      <c r="AI424" s="42" t="s">
        <v>80</v>
      </c>
      <c r="AJ424" s="42">
        <v>100000</v>
      </c>
      <c r="AK424" s="42">
        <v>190000</v>
      </c>
      <c r="AL424" s="42" t="s">
        <v>80</v>
      </c>
      <c r="AM424" s="42">
        <v>15</v>
      </c>
      <c r="AN424" s="67" t="s">
        <v>82</v>
      </c>
      <c r="AO424" s="67">
        <v>0.1</v>
      </c>
      <c r="AP424" s="67" t="s">
        <v>1059</v>
      </c>
      <c r="AQ424" s="67" t="s">
        <v>1059</v>
      </c>
      <c r="AR424" s="67" t="s">
        <v>1059</v>
      </c>
      <c r="AS424" s="67">
        <v>2400</v>
      </c>
      <c r="AT424" s="67" t="s">
        <v>1060</v>
      </c>
      <c r="AU424" s="67">
        <v>1000</v>
      </c>
      <c r="AV424" s="67" t="s">
        <v>1059</v>
      </c>
      <c r="AW424" s="67" t="s">
        <v>1059</v>
      </c>
      <c r="AX424" s="67" t="s">
        <v>1060</v>
      </c>
      <c r="AY424" s="67">
        <v>245.5</v>
      </c>
      <c r="AZ424" s="67">
        <v>0.14</v>
      </c>
      <c r="BA424" s="39" t="s">
        <v>1029</v>
      </c>
      <c r="BB424" s="105" t="s">
        <v>1060</v>
      </c>
    </row>
    <row r="425" spans="1:54" ht="12.75">
      <c r="A425" s="42" t="s">
        <v>369</v>
      </c>
      <c r="B425" s="40" t="s">
        <v>877</v>
      </c>
      <c r="C425" s="41">
        <v>37</v>
      </c>
      <c r="D425" s="76" t="s">
        <v>492</v>
      </c>
      <c r="E425" s="41">
        <v>100</v>
      </c>
      <c r="F425" s="76" t="s">
        <v>492</v>
      </c>
      <c r="G425" s="41">
        <v>3700</v>
      </c>
      <c r="H425" s="76" t="s">
        <v>492</v>
      </c>
      <c r="I425" s="41">
        <v>10000</v>
      </c>
      <c r="J425" s="76" t="s">
        <v>492</v>
      </c>
      <c r="K425" s="41">
        <v>37000</v>
      </c>
      <c r="L425" s="76" t="s">
        <v>492</v>
      </c>
      <c r="M425" s="41">
        <v>100000</v>
      </c>
      <c r="N425" s="80" t="s">
        <v>492</v>
      </c>
      <c r="O425" s="67">
        <v>220</v>
      </c>
      <c r="P425" s="67" t="s">
        <v>492</v>
      </c>
      <c r="Q425" s="67">
        <v>2800</v>
      </c>
      <c r="R425" s="67" t="s">
        <v>492</v>
      </c>
      <c r="S425" s="67">
        <v>190000</v>
      </c>
      <c r="T425" s="67" t="s">
        <v>80</v>
      </c>
      <c r="U425" s="42">
        <v>3.7</v>
      </c>
      <c r="V425" s="42">
        <v>11</v>
      </c>
      <c r="W425" s="42" t="s">
        <v>81</v>
      </c>
      <c r="X425" s="42">
        <v>10</v>
      </c>
      <c r="Y425" s="42">
        <v>29</v>
      </c>
      <c r="Z425" s="42" t="s">
        <v>81</v>
      </c>
      <c r="AA425" s="42">
        <v>370</v>
      </c>
      <c r="AB425" s="42">
        <v>1100</v>
      </c>
      <c r="AC425" s="42" t="s">
        <v>81</v>
      </c>
      <c r="AD425" s="42">
        <v>1000</v>
      </c>
      <c r="AE425" s="42">
        <v>2900</v>
      </c>
      <c r="AF425" s="42" t="s">
        <v>81</v>
      </c>
      <c r="AG425" s="42">
        <v>3700</v>
      </c>
      <c r="AH425" s="42">
        <v>11000</v>
      </c>
      <c r="AI425" s="42" t="s">
        <v>81</v>
      </c>
      <c r="AJ425" s="42">
        <v>10000</v>
      </c>
      <c r="AK425" s="42">
        <v>29000</v>
      </c>
      <c r="AL425" s="42" t="s">
        <v>81</v>
      </c>
      <c r="AM425" s="42">
        <v>20</v>
      </c>
      <c r="AN425" s="67" t="s">
        <v>82</v>
      </c>
      <c r="AO425" s="67">
        <v>0.001</v>
      </c>
      <c r="AP425" s="67">
        <v>0.011</v>
      </c>
      <c r="AQ425" s="67" t="s">
        <v>1059</v>
      </c>
      <c r="AR425" s="67">
        <v>3.1E-06</v>
      </c>
      <c r="AS425" s="67">
        <v>1100</v>
      </c>
      <c r="AT425" s="67" t="s">
        <v>1060</v>
      </c>
      <c r="AU425" s="67">
        <v>850</v>
      </c>
      <c r="AV425" s="67" t="s">
        <v>1059</v>
      </c>
      <c r="AW425" s="67" t="s">
        <v>1059</v>
      </c>
      <c r="AX425" s="67" t="s">
        <v>1060</v>
      </c>
      <c r="AY425" s="67">
        <v>246</v>
      </c>
      <c r="AZ425" s="67">
        <v>0.14</v>
      </c>
      <c r="BA425" s="39" t="s">
        <v>1029</v>
      </c>
      <c r="BB425" s="105" t="s">
        <v>1060</v>
      </c>
    </row>
    <row r="426" spans="1:54" ht="12.75">
      <c r="A426" s="42" t="s">
        <v>370</v>
      </c>
      <c r="B426" s="40" t="s">
        <v>878</v>
      </c>
      <c r="C426" s="41">
        <v>70</v>
      </c>
      <c r="D426" s="76" t="s">
        <v>102</v>
      </c>
      <c r="E426" s="41">
        <v>70</v>
      </c>
      <c r="F426" s="76" t="s">
        <v>102</v>
      </c>
      <c r="G426" s="41">
        <v>7000</v>
      </c>
      <c r="H426" s="76" t="s">
        <v>102</v>
      </c>
      <c r="I426" s="41">
        <v>7000</v>
      </c>
      <c r="J426" s="76" t="s">
        <v>102</v>
      </c>
      <c r="K426" s="41">
        <v>70000</v>
      </c>
      <c r="L426" s="76" t="s">
        <v>102</v>
      </c>
      <c r="M426" s="41">
        <v>70000</v>
      </c>
      <c r="N426" s="80" t="s">
        <v>102</v>
      </c>
      <c r="O426" s="67">
        <v>2200</v>
      </c>
      <c r="P426" s="67" t="s">
        <v>492</v>
      </c>
      <c r="Q426" s="67">
        <v>28000</v>
      </c>
      <c r="R426" s="67" t="s">
        <v>492</v>
      </c>
      <c r="S426" s="67">
        <v>190000</v>
      </c>
      <c r="T426" s="67" t="s">
        <v>80</v>
      </c>
      <c r="U426" s="42">
        <v>7</v>
      </c>
      <c r="V426" s="42">
        <v>1.5</v>
      </c>
      <c r="W426" s="42" t="s">
        <v>81</v>
      </c>
      <c r="X426" s="42">
        <v>7</v>
      </c>
      <c r="Y426" s="42">
        <v>1.5</v>
      </c>
      <c r="Z426" s="42" t="s">
        <v>81</v>
      </c>
      <c r="AA426" s="42">
        <v>700</v>
      </c>
      <c r="AB426" s="42">
        <v>150</v>
      </c>
      <c r="AC426" s="42" t="s">
        <v>81</v>
      </c>
      <c r="AD426" s="42">
        <v>700</v>
      </c>
      <c r="AE426" s="42">
        <v>150</v>
      </c>
      <c r="AF426" s="42" t="s">
        <v>81</v>
      </c>
      <c r="AG426" s="42">
        <v>7000</v>
      </c>
      <c r="AH426" s="42">
        <v>1500</v>
      </c>
      <c r="AI426" s="42" t="s">
        <v>81</v>
      </c>
      <c r="AJ426" s="42">
        <v>7000</v>
      </c>
      <c r="AK426" s="42">
        <v>1500</v>
      </c>
      <c r="AL426" s="42" t="s">
        <v>81</v>
      </c>
      <c r="AM426" s="42" t="s">
        <v>82</v>
      </c>
      <c r="AN426" s="67" t="s">
        <v>82</v>
      </c>
      <c r="AO426" s="67">
        <v>0.01</v>
      </c>
      <c r="AP426" s="67" t="s">
        <v>1059</v>
      </c>
      <c r="AQ426" s="67" t="s">
        <v>1059</v>
      </c>
      <c r="AR426" s="67" t="s">
        <v>1059</v>
      </c>
      <c r="AS426" s="67">
        <v>43</v>
      </c>
      <c r="AT426" s="67" t="s">
        <v>1060</v>
      </c>
      <c r="AU426" s="67">
        <v>278</v>
      </c>
      <c r="AV426" s="67" t="s">
        <v>1059</v>
      </c>
      <c r="AW426" s="67" t="s">
        <v>1059</v>
      </c>
      <c r="AX426" s="67" t="s">
        <v>1060</v>
      </c>
      <c r="AY426" s="67">
        <v>278.8</v>
      </c>
      <c r="AZ426" s="67">
        <v>1.39</v>
      </c>
      <c r="BA426" s="39" t="s">
        <v>1029</v>
      </c>
      <c r="BB426" s="105" t="s">
        <v>1060</v>
      </c>
    </row>
    <row r="427" spans="1:54" ht="12.75">
      <c r="A427" s="42" t="s">
        <v>879</v>
      </c>
      <c r="B427" s="40" t="s">
        <v>880</v>
      </c>
      <c r="C427" s="41">
        <v>50</v>
      </c>
      <c r="D427" s="76" t="s">
        <v>95</v>
      </c>
      <c r="E427" s="41">
        <v>50</v>
      </c>
      <c r="F427" s="76" t="s">
        <v>95</v>
      </c>
      <c r="G427" s="41">
        <v>5000</v>
      </c>
      <c r="H427" s="76" t="s">
        <v>95</v>
      </c>
      <c r="I427" s="41">
        <v>5000</v>
      </c>
      <c r="J427" s="76" t="s">
        <v>95</v>
      </c>
      <c r="K427" s="41">
        <v>50</v>
      </c>
      <c r="L427" s="76" t="s">
        <v>95</v>
      </c>
      <c r="M427" s="41">
        <v>50</v>
      </c>
      <c r="N427" s="80" t="s">
        <v>95</v>
      </c>
      <c r="O427" s="67">
        <v>1800</v>
      </c>
      <c r="P427" s="67" t="s">
        <v>492</v>
      </c>
      <c r="Q427" s="67">
        <v>22000</v>
      </c>
      <c r="R427" s="67" t="s">
        <v>492</v>
      </c>
      <c r="S427" s="67">
        <v>190000</v>
      </c>
      <c r="T427" s="67" t="s">
        <v>80</v>
      </c>
      <c r="U427" s="42">
        <v>5</v>
      </c>
      <c r="V427" s="42">
        <v>22</v>
      </c>
      <c r="W427" s="42" t="s">
        <v>81</v>
      </c>
      <c r="X427" s="42">
        <v>5</v>
      </c>
      <c r="Y427" s="42">
        <v>22</v>
      </c>
      <c r="Z427" s="42" t="s">
        <v>81</v>
      </c>
      <c r="AA427" s="42">
        <v>500</v>
      </c>
      <c r="AB427" s="42">
        <v>2200</v>
      </c>
      <c r="AC427" s="42" t="s">
        <v>81</v>
      </c>
      <c r="AD427" s="42">
        <v>500</v>
      </c>
      <c r="AE427" s="42">
        <v>2200</v>
      </c>
      <c r="AF427" s="42" t="s">
        <v>81</v>
      </c>
      <c r="AG427" s="42">
        <v>5</v>
      </c>
      <c r="AH427" s="42">
        <v>22</v>
      </c>
      <c r="AI427" s="42" t="s">
        <v>81</v>
      </c>
      <c r="AJ427" s="42">
        <v>5</v>
      </c>
      <c r="AK427" s="42">
        <v>22</v>
      </c>
      <c r="AL427" s="42" t="s">
        <v>81</v>
      </c>
      <c r="AM427" s="42">
        <v>20</v>
      </c>
      <c r="AN427" s="67" t="s">
        <v>82</v>
      </c>
      <c r="AO427" s="67">
        <v>0.008</v>
      </c>
      <c r="AP427" s="67" t="s">
        <v>1059</v>
      </c>
      <c r="AQ427" s="67" t="s">
        <v>1059</v>
      </c>
      <c r="AR427" s="67" t="s">
        <v>1059</v>
      </c>
      <c r="AS427" s="67">
        <v>1700</v>
      </c>
      <c r="AT427" s="67" t="s">
        <v>1060</v>
      </c>
      <c r="AU427" s="67">
        <v>140</v>
      </c>
      <c r="AV427" s="67" t="s">
        <v>1059</v>
      </c>
      <c r="AW427" s="67" t="s">
        <v>1059</v>
      </c>
      <c r="AX427" s="67" t="s">
        <v>1060</v>
      </c>
      <c r="AY427" s="67">
        <v>353</v>
      </c>
      <c r="AZ427" s="67" t="s">
        <v>1059</v>
      </c>
      <c r="BA427" s="39" t="s">
        <v>1029</v>
      </c>
      <c r="BB427" s="105" t="s">
        <v>1060</v>
      </c>
    </row>
    <row r="428" spans="1:54" ht="12.75">
      <c r="A428" s="43" t="s">
        <v>371</v>
      </c>
      <c r="B428" s="44" t="s">
        <v>881</v>
      </c>
      <c r="C428" s="41">
        <v>180</v>
      </c>
      <c r="D428" s="76" t="s">
        <v>492</v>
      </c>
      <c r="E428" s="41">
        <v>510</v>
      </c>
      <c r="F428" s="76" t="s">
        <v>492</v>
      </c>
      <c r="G428" s="41">
        <v>18000</v>
      </c>
      <c r="H428" s="76" t="s">
        <v>492</v>
      </c>
      <c r="I428" s="41">
        <v>51000</v>
      </c>
      <c r="J428" s="76" t="s">
        <v>492</v>
      </c>
      <c r="K428" s="41">
        <v>180</v>
      </c>
      <c r="L428" s="76" t="s">
        <v>492</v>
      </c>
      <c r="M428" s="41">
        <v>510</v>
      </c>
      <c r="N428" s="80" t="s">
        <v>492</v>
      </c>
      <c r="O428" s="67">
        <v>1100</v>
      </c>
      <c r="P428" s="67" t="s">
        <v>492</v>
      </c>
      <c r="Q428" s="67">
        <v>10000</v>
      </c>
      <c r="R428" s="67" t="s">
        <v>80</v>
      </c>
      <c r="S428" s="67">
        <v>10000</v>
      </c>
      <c r="T428" s="67" t="s">
        <v>80</v>
      </c>
      <c r="U428" s="42">
        <v>18</v>
      </c>
      <c r="V428" s="42">
        <v>3.1</v>
      </c>
      <c r="W428" s="42" t="s">
        <v>81</v>
      </c>
      <c r="X428" s="42">
        <v>51</v>
      </c>
      <c r="Y428" s="42">
        <v>8.7</v>
      </c>
      <c r="Z428" s="42" t="s">
        <v>81</v>
      </c>
      <c r="AA428" s="42">
        <v>1800</v>
      </c>
      <c r="AB428" s="42">
        <v>310</v>
      </c>
      <c r="AC428" s="42" t="s">
        <v>81</v>
      </c>
      <c r="AD428" s="42">
        <v>5100</v>
      </c>
      <c r="AE428" s="42">
        <v>870</v>
      </c>
      <c r="AF428" s="42" t="s">
        <v>81</v>
      </c>
      <c r="AG428" s="42">
        <v>18</v>
      </c>
      <c r="AH428" s="42">
        <v>3.1</v>
      </c>
      <c r="AI428" s="42" t="s">
        <v>81</v>
      </c>
      <c r="AJ428" s="42">
        <v>51</v>
      </c>
      <c r="AK428" s="42">
        <v>8.7</v>
      </c>
      <c r="AL428" s="42" t="s">
        <v>81</v>
      </c>
      <c r="AM428" s="42" t="s">
        <v>82</v>
      </c>
      <c r="AN428" s="67" t="s">
        <v>82</v>
      </c>
      <c r="AO428" s="67">
        <v>0.005</v>
      </c>
      <c r="AP428" s="67" t="s">
        <v>1059</v>
      </c>
      <c r="AQ428" s="67" t="s">
        <v>1059</v>
      </c>
      <c r="AR428" s="67" t="s">
        <v>1059</v>
      </c>
      <c r="AS428" s="67">
        <v>24</v>
      </c>
      <c r="AT428" s="67" t="s">
        <v>1061</v>
      </c>
      <c r="AU428" s="67">
        <v>2700</v>
      </c>
      <c r="AV428" s="67">
        <v>13100</v>
      </c>
      <c r="AW428" s="67">
        <v>15000</v>
      </c>
      <c r="AX428" s="67" t="s">
        <v>1061</v>
      </c>
      <c r="AY428" s="67">
        <v>117</v>
      </c>
      <c r="AZ428" s="67" t="s">
        <v>1059</v>
      </c>
      <c r="BA428" s="39" t="s">
        <v>1029</v>
      </c>
      <c r="BB428" s="105" t="s">
        <v>1060</v>
      </c>
    </row>
    <row r="429" spans="1:54" ht="12.75">
      <c r="A429" s="42" t="s">
        <v>372</v>
      </c>
      <c r="B429" s="40" t="s">
        <v>882</v>
      </c>
      <c r="C429" s="41">
        <v>40</v>
      </c>
      <c r="D429" s="76" t="s">
        <v>102</v>
      </c>
      <c r="E429" s="41">
        <v>40</v>
      </c>
      <c r="F429" s="76" t="s">
        <v>102</v>
      </c>
      <c r="G429" s="41">
        <v>4000</v>
      </c>
      <c r="H429" s="76" t="s">
        <v>102</v>
      </c>
      <c r="I429" s="41">
        <v>4000</v>
      </c>
      <c r="J429" s="76" t="s">
        <v>102</v>
      </c>
      <c r="K429" s="41">
        <v>4000</v>
      </c>
      <c r="L429" s="76" t="s">
        <v>102</v>
      </c>
      <c r="M429" s="41">
        <v>4000</v>
      </c>
      <c r="N429" s="80" t="s">
        <v>102</v>
      </c>
      <c r="O429" s="67">
        <v>2.6</v>
      </c>
      <c r="P429" s="67" t="s">
        <v>492</v>
      </c>
      <c r="Q429" s="67">
        <v>11</v>
      </c>
      <c r="R429" s="67" t="s">
        <v>492</v>
      </c>
      <c r="S429" s="67">
        <v>460</v>
      </c>
      <c r="T429" s="67" t="s">
        <v>389</v>
      </c>
      <c r="U429" s="42">
        <v>4</v>
      </c>
      <c r="V429" s="42">
        <v>3.2</v>
      </c>
      <c r="W429" s="42" t="s">
        <v>81</v>
      </c>
      <c r="X429" s="42">
        <v>4</v>
      </c>
      <c r="Y429" s="42">
        <v>3.2</v>
      </c>
      <c r="Z429" s="42" t="s">
        <v>81</v>
      </c>
      <c r="AA429" s="42">
        <v>400</v>
      </c>
      <c r="AB429" s="42">
        <v>320</v>
      </c>
      <c r="AC429" s="42" t="s">
        <v>81</v>
      </c>
      <c r="AD429" s="42">
        <v>400</v>
      </c>
      <c r="AE429" s="42">
        <v>320</v>
      </c>
      <c r="AF429" s="42" t="s">
        <v>81</v>
      </c>
      <c r="AG429" s="42">
        <v>400</v>
      </c>
      <c r="AH429" s="42">
        <v>320</v>
      </c>
      <c r="AI429" s="42" t="s">
        <v>81</v>
      </c>
      <c r="AJ429" s="42">
        <v>400</v>
      </c>
      <c r="AK429" s="42">
        <v>320</v>
      </c>
      <c r="AL429" s="42" t="s">
        <v>81</v>
      </c>
      <c r="AM429" s="42" t="s">
        <v>82</v>
      </c>
      <c r="AN429" s="67" t="s">
        <v>82</v>
      </c>
      <c r="AO429" s="67">
        <v>0.006</v>
      </c>
      <c r="AP429" s="67">
        <v>7</v>
      </c>
      <c r="AQ429" s="67" t="s">
        <v>1072</v>
      </c>
      <c r="AR429" s="67" t="s">
        <v>1059</v>
      </c>
      <c r="AS429" s="67">
        <v>280</v>
      </c>
      <c r="AT429" s="67" t="s">
        <v>1061</v>
      </c>
      <c r="AU429" s="67">
        <v>1896</v>
      </c>
      <c r="AV429" s="67">
        <v>13100</v>
      </c>
      <c r="AW429" s="67">
        <v>15100</v>
      </c>
      <c r="AX429" s="67" t="s">
        <v>1061</v>
      </c>
      <c r="AY429" s="67">
        <v>156.8</v>
      </c>
      <c r="AZ429" s="67">
        <v>0.35</v>
      </c>
      <c r="BA429" s="39" t="s">
        <v>1029</v>
      </c>
      <c r="BB429" s="105" t="s">
        <v>1060</v>
      </c>
    </row>
    <row r="430" spans="1:54" ht="12.75">
      <c r="A430" s="43" t="s">
        <v>373</v>
      </c>
      <c r="B430" s="44" t="s">
        <v>883</v>
      </c>
      <c r="C430" s="46">
        <v>2.1</v>
      </c>
      <c r="D430" s="76" t="s">
        <v>389</v>
      </c>
      <c r="E430" s="46">
        <v>8.8</v>
      </c>
      <c r="F430" s="76" t="s">
        <v>389</v>
      </c>
      <c r="G430" s="41">
        <v>210</v>
      </c>
      <c r="H430" s="76" t="s">
        <v>389</v>
      </c>
      <c r="I430" s="41">
        <v>880</v>
      </c>
      <c r="J430" s="76" t="s">
        <v>389</v>
      </c>
      <c r="K430" s="46">
        <v>2.1</v>
      </c>
      <c r="L430" s="76" t="s">
        <v>389</v>
      </c>
      <c r="M430" s="46">
        <v>8.8</v>
      </c>
      <c r="N430" s="80" t="s">
        <v>389</v>
      </c>
      <c r="O430" s="67">
        <v>19</v>
      </c>
      <c r="P430" s="67" t="s">
        <v>389</v>
      </c>
      <c r="Q430" s="67">
        <v>80</v>
      </c>
      <c r="R430" s="67" t="s">
        <v>389</v>
      </c>
      <c r="S430" s="67">
        <v>91</v>
      </c>
      <c r="T430" s="67" t="s">
        <v>389</v>
      </c>
      <c r="U430" s="42">
        <v>0.21</v>
      </c>
      <c r="V430" s="42">
        <v>0.12</v>
      </c>
      <c r="W430" s="42" t="s">
        <v>81</v>
      </c>
      <c r="X430" s="42">
        <v>0.88</v>
      </c>
      <c r="Y430" s="42">
        <v>0.52</v>
      </c>
      <c r="Z430" s="42" t="s">
        <v>81</v>
      </c>
      <c r="AA430" s="42">
        <v>21</v>
      </c>
      <c r="AB430" s="42">
        <v>12</v>
      </c>
      <c r="AC430" s="42" t="s">
        <v>81</v>
      </c>
      <c r="AD430" s="42">
        <v>88</v>
      </c>
      <c r="AE430" s="42">
        <v>52</v>
      </c>
      <c r="AF430" s="42" t="s">
        <v>81</v>
      </c>
      <c r="AG430" s="42">
        <v>0.21</v>
      </c>
      <c r="AH430" s="42">
        <v>0.12</v>
      </c>
      <c r="AI430" s="42" t="s">
        <v>81</v>
      </c>
      <c r="AJ430" s="42">
        <v>0.88</v>
      </c>
      <c r="AK430" s="42">
        <v>0.52</v>
      </c>
      <c r="AL430" s="42" t="s">
        <v>81</v>
      </c>
      <c r="AM430" s="42" t="s">
        <v>82</v>
      </c>
      <c r="AN430" s="67" t="s">
        <v>82</v>
      </c>
      <c r="AO430" s="67">
        <v>0.01</v>
      </c>
      <c r="AP430" s="67" t="s">
        <v>1059</v>
      </c>
      <c r="AQ430" s="67" t="s">
        <v>1066</v>
      </c>
      <c r="AR430" s="67" t="s">
        <v>1059</v>
      </c>
      <c r="AS430" s="67">
        <v>190</v>
      </c>
      <c r="AT430" s="67" t="s">
        <v>1061</v>
      </c>
      <c r="AU430" s="67">
        <v>2700</v>
      </c>
      <c r="AV430" s="67">
        <v>13100</v>
      </c>
      <c r="AW430" s="67">
        <v>15000</v>
      </c>
      <c r="AX430" s="67" t="s">
        <v>1061</v>
      </c>
      <c r="AY430" s="67">
        <v>142</v>
      </c>
      <c r="AZ430" s="67" t="s">
        <v>1059</v>
      </c>
      <c r="BA430" s="39" t="s">
        <v>1029</v>
      </c>
      <c r="BB430" s="105" t="s">
        <v>1060</v>
      </c>
    </row>
    <row r="431" spans="1:54" ht="12.75">
      <c r="A431" s="43" t="s">
        <v>488</v>
      </c>
      <c r="B431" s="44" t="s">
        <v>884</v>
      </c>
      <c r="C431" s="41">
        <v>15</v>
      </c>
      <c r="D431" s="76" t="s">
        <v>389</v>
      </c>
      <c r="E431" s="41">
        <v>62</v>
      </c>
      <c r="F431" s="76" t="s">
        <v>389</v>
      </c>
      <c r="G431" s="41">
        <v>1500</v>
      </c>
      <c r="H431" s="76" t="s">
        <v>389</v>
      </c>
      <c r="I431" s="41">
        <v>6200</v>
      </c>
      <c r="J431" s="76" t="s">
        <v>389</v>
      </c>
      <c r="K431" s="41">
        <v>15</v>
      </c>
      <c r="L431" s="76" t="s">
        <v>389</v>
      </c>
      <c r="M431" s="41">
        <v>62</v>
      </c>
      <c r="N431" s="80" t="s">
        <v>389</v>
      </c>
      <c r="O431" s="67">
        <v>130</v>
      </c>
      <c r="P431" s="67" t="s">
        <v>389</v>
      </c>
      <c r="Q431" s="67">
        <v>560</v>
      </c>
      <c r="R431" s="67" t="s">
        <v>389</v>
      </c>
      <c r="S431" s="67">
        <v>640</v>
      </c>
      <c r="T431" s="67" t="s">
        <v>389</v>
      </c>
      <c r="U431" s="42">
        <v>1.5</v>
      </c>
      <c r="V431" s="42">
        <v>0.36</v>
      </c>
      <c r="W431" s="42" t="s">
        <v>81</v>
      </c>
      <c r="X431" s="42">
        <v>6.2</v>
      </c>
      <c r="Y431" s="42">
        <v>1.5</v>
      </c>
      <c r="Z431" s="42" t="s">
        <v>81</v>
      </c>
      <c r="AA431" s="42">
        <v>150</v>
      </c>
      <c r="AB431" s="42">
        <v>36</v>
      </c>
      <c r="AC431" s="42" t="s">
        <v>81</v>
      </c>
      <c r="AD431" s="42">
        <v>620</v>
      </c>
      <c r="AE431" s="42">
        <v>150</v>
      </c>
      <c r="AF431" s="42" t="s">
        <v>81</v>
      </c>
      <c r="AG431" s="42">
        <v>1.5</v>
      </c>
      <c r="AH431" s="42">
        <v>0.36</v>
      </c>
      <c r="AI431" s="42" t="s">
        <v>81</v>
      </c>
      <c r="AJ431" s="42">
        <v>6.2</v>
      </c>
      <c r="AK431" s="42">
        <v>1.5</v>
      </c>
      <c r="AL431" s="42" t="s">
        <v>81</v>
      </c>
      <c r="AM431" s="42" t="s">
        <v>82</v>
      </c>
      <c r="AN431" s="67" t="s">
        <v>82</v>
      </c>
      <c r="AO431" s="67" t="s">
        <v>1059</v>
      </c>
      <c r="AP431" s="67" t="s">
        <v>1059</v>
      </c>
      <c r="AQ431" s="67" t="s">
        <v>1082</v>
      </c>
      <c r="AR431" s="67" t="s">
        <v>1059</v>
      </c>
      <c r="AS431" s="67">
        <v>51</v>
      </c>
      <c r="AT431" s="67" t="s">
        <v>1061</v>
      </c>
      <c r="AU431" s="67">
        <v>55000</v>
      </c>
      <c r="AV431" s="67">
        <v>13100</v>
      </c>
      <c r="AW431" s="67">
        <v>15100</v>
      </c>
      <c r="AX431" s="67" t="s">
        <v>1061</v>
      </c>
      <c r="AY431" s="67">
        <v>90</v>
      </c>
      <c r="AZ431" s="67" t="s">
        <v>1059</v>
      </c>
      <c r="BA431" s="39" t="s">
        <v>1029</v>
      </c>
      <c r="BB431" s="105" t="s">
        <v>1060</v>
      </c>
    </row>
    <row r="432" spans="1:54" ht="12.75">
      <c r="A432" s="43" t="s">
        <v>374</v>
      </c>
      <c r="B432" s="44" t="s">
        <v>885</v>
      </c>
      <c r="C432" s="41">
        <v>10</v>
      </c>
      <c r="D432" s="76" t="s">
        <v>102</v>
      </c>
      <c r="E432" s="41">
        <v>10</v>
      </c>
      <c r="F432" s="76" t="s">
        <v>102</v>
      </c>
      <c r="G432" s="41">
        <v>1000</v>
      </c>
      <c r="H432" s="76" t="s">
        <v>102</v>
      </c>
      <c r="I432" s="41">
        <v>1000</v>
      </c>
      <c r="J432" s="76" t="s">
        <v>102</v>
      </c>
      <c r="K432" s="41">
        <v>10</v>
      </c>
      <c r="L432" s="76" t="s">
        <v>102</v>
      </c>
      <c r="M432" s="41">
        <v>10</v>
      </c>
      <c r="N432" s="80" t="s">
        <v>102</v>
      </c>
      <c r="O432" s="67">
        <v>1700</v>
      </c>
      <c r="P432" s="67" t="s">
        <v>492</v>
      </c>
      <c r="Q432" s="67">
        <v>10000</v>
      </c>
      <c r="R432" s="67" t="s">
        <v>492</v>
      </c>
      <c r="S432" s="67">
        <v>190000</v>
      </c>
      <c r="T432" s="67" t="s">
        <v>80</v>
      </c>
      <c r="U432" s="42">
        <v>1</v>
      </c>
      <c r="V432" s="42">
        <v>1.9</v>
      </c>
      <c r="W432" s="42" t="s">
        <v>81</v>
      </c>
      <c r="X432" s="42">
        <v>1</v>
      </c>
      <c r="Y432" s="42">
        <v>1.9</v>
      </c>
      <c r="Z432" s="42" t="s">
        <v>81</v>
      </c>
      <c r="AA432" s="42">
        <v>100</v>
      </c>
      <c r="AB432" s="42">
        <v>190</v>
      </c>
      <c r="AC432" s="42" t="s">
        <v>81</v>
      </c>
      <c r="AD432" s="42">
        <v>100</v>
      </c>
      <c r="AE432" s="42">
        <v>190</v>
      </c>
      <c r="AF432" s="42" t="s">
        <v>81</v>
      </c>
      <c r="AG432" s="42">
        <v>1</v>
      </c>
      <c r="AH432" s="42">
        <v>1.9</v>
      </c>
      <c r="AI432" s="42" t="s">
        <v>81</v>
      </c>
      <c r="AJ432" s="42">
        <v>1</v>
      </c>
      <c r="AK432" s="42">
        <v>1.9</v>
      </c>
      <c r="AL432" s="42" t="s">
        <v>81</v>
      </c>
      <c r="AM432" s="42">
        <v>30</v>
      </c>
      <c r="AN432" s="67" t="s">
        <v>82</v>
      </c>
      <c r="AO432" s="67">
        <v>0.0075</v>
      </c>
      <c r="AP432" s="67">
        <v>0.0077</v>
      </c>
      <c r="AQ432" s="67" t="s">
        <v>1059</v>
      </c>
      <c r="AR432" s="67" t="s">
        <v>1059</v>
      </c>
      <c r="AS432" s="67">
        <v>720</v>
      </c>
      <c r="AT432" s="67" t="s">
        <v>1060</v>
      </c>
      <c r="AU432" s="67">
        <v>4</v>
      </c>
      <c r="AV432" s="67" t="s">
        <v>1059</v>
      </c>
      <c r="AW432" s="67" t="s">
        <v>1059</v>
      </c>
      <c r="AX432" s="67" t="s">
        <v>1060</v>
      </c>
      <c r="AY432" s="67">
        <v>382</v>
      </c>
      <c r="AZ432" s="67" t="s">
        <v>1059</v>
      </c>
      <c r="BA432" s="39" t="s">
        <v>1029</v>
      </c>
      <c r="BB432" s="105" t="s">
        <v>1060</v>
      </c>
    </row>
    <row r="433" spans="1:54" ht="12.75">
      <c r="A433" s="43" t="s">
        <v>886</v>
      </c>
      <c r="B433" s="44" t="s">
        <v>887</v>
      </c>
      <c r="C433" s="41">
        <v>15</v>
      </c>
      <c r="D433" s="76" t="s">
        <v>389</v>
      </c>
      <c r="E433" s="41">
        <v>62</v>
      </c>
      <c r="F433" s="76" t="s">
        <v>389</v>
      </c>
      <c r="G433" s="41">
        <v>1500</v>
      </c>
      <c r="H433" s="76" t="s">
        <v>389</v>
      </c>
      <c r="I433" s="41">
        <v>6200</v>
      </c>
      <c r="J433" s="76" t="s">
        <v>389</v>
      </c>
      <c r="K433" s="41">
        <v>1500</v>
      </c>
      <c r="L433" s="76" t="s">
        <v>389</v>
      </c>
      <c r="M433" s="41">
        <v>6200</v>
      </c>
      <c r="N433" s="80" t="s">
        <v>389</v>
      </c>
      <c r="O433" s="67">
        <v>130</v>
      </c>
      <c r="P433" s="67" t="s">
        <v>389</v>
      </c>
      <c r="Q433" s="67">
        <v>560</v>
      </c>
      <c r="R433" s="67" t="s">
        <v>389</v>
      </c>
      <c r="S433" s="67">
        <v>640</v>
      </c>
      <c r="T433" s="67" t="s">
        <v>389</v>
      </c>
      <c r="U433" s="42">
        <v>1.5</v>
      </c>
      <c r="V433" s="42">
        <v>8.4</v>
      </c>
      <c r="W433" s="42" t="s">
        <v>81</v>
      </c>
      <c r="X433" s="42">
        <v>6.2</v>
      </c>
      <c r="Y433" s="42">
        <v>35</v>
      </c>
      <c r="Z433" s="42" t="s">
        <v>81</v>
      </c>
      <c r="AA433" s="42">
        <v>150</v>
      </c>
      <c r="AB433" s="42">
        <v>840</v>
      </c>
      <c r="AC433" s="42" t="s">
        <v>81</v>
      </c>
      <c r="AD433" s="42">
        <v>620</v>
      </c>
      <c r="AE433" s="42">
        <v>3500</v>
      </c>
      <c r="AF433" s="42" t="s">
        <v>81</v>
      </c>
      <c r="AG433" s="42">
        <v>150</v>
      </c>
      <c r="AH433" s="42">
        <v>840</v>
      </c>
      <c r="AI433" s="42" t="s">
        <v>81</v>
      </c>
      <c r="AJ433" s="42">
        <v>620</v>
      </c>
      <c r="AK433" s="42">
        <v>3500</v>
      </c>
      <c r="AL433" s="42" t="s">
        <v>81</v>
      </c>
      <c r="AM433" s="42">
        <v>15</v>
      </c>
      <c r="AN433" s="67" t="s">
        <v>82</v>
      </c>
      <c r="AO433" s="67">
        <v>0.05</v>
      </c>
      <c r="AP433" s="67" t="s">
        <v>1059</v>
      </c>
      <c r="AQ433" s="67" t="s">
        <v>1082</v>
      </c>
      <c r="AR433" s="67" t="s">
        <v>1059</v>
      </c>
      <c r="AS433" s="67">
        <v>2200</v>
      </c>
      <c r="AT433" s="67" t="s">
        <v>1061</v>
      </c>
      <c r="AU433" s="67">
        <v>56</v>
      </c>
      <c r="AV433" s="67">
        <v>13100</v>
      </c>
      <c r="AW433" s="67">
        <v>15000</v>
      </c>
      <c r="AX433" s="67" t="s">
        <v>1061</v>
      </c>
      <c r="AY433" s="67">
        <v>169</v>
      </c>
      <c r="AZ433" s="67">
        <v>4.5</v>
      </c>
      <c r="BA433" s="39" t="s">
        <v>1029</v>
      </c>
      <c r="BB433" s="105" t="s">
        <v>1060</v>
      </c>
    </row>
    <row r="434" spans="1:54" ht="12.75">
      <c r="A434" s="43" t="s">
        <v>375</v>
      </c>
      <c r="B434" s="44" t="s">
        <v>888</v>
      </c>
      <c r="C434" s="41">
        <v>13</v>
      </c>
      <c r="D434" s="76" t="s">
        <v>389</v>
      </c>
      <c r="E434" s="41">
        <v>53</v>
      </c>
      <c r="F434" s="76" t="s">
        <v>389</v>
      </c>
      <c r="G434" s="41">
        <v>1300</v>
      </c>
      <c r="H434" s="76" t="s">
        <v>389</v>
      </c>
      <c r="I434" s="41">
        <v>5300</v>
      </c>
      <c r="J434" s="76" t="s">
        <v>389</v>
      </c>
      <c r="K434" s="41">
        <v>13</v>
      </c>
      <c r="L434" s="76" t="s">
        <v>389</v>
      </c>
      <c r="M434" s="41">
        <v>53</v>
      </c>
      <c r="N434" s="80" t="s">
        <v>389</v>
      </c>
      <c r="O434" s="67">
        <v>110</v>
      </c>
      <c r="P434" s="67" t="s">
        <v>389</v>
      </c>
      <c r="Q434" s="67">
        <v>480</v>
      </c>
      <c r="R434" s="67" t="s">
        <v>389</v>
      </c>
      <c r="S434" s="67">
        <v>550</v>
      </c>
      <c r="T434" s="67" t="s">
        <v>389</v>
      </c>
      <c r="U434" s="42">
        <v>1.3</v>
      </c>
      <c r="V434" s="42">
        <v>2.3</v>
      </c>
      <c r="W434" s="42" t="s">
        <v>81</v>
      </c>
      <c r="X434" s="42">
        <v>5.3</v>
      </c>
      <c r="Y434" s="42">
        <v>9.3</v>
      </c>
      <c r="Z434" s="42" t="s">
        <v>81</v>
      </c>
      <c r="AA434" s="42">
        <v>130</v>
      </c>
      <c r="AB434" s="42">
        <v>230</v>
      </c>
      <c r="AC434" s="42" t="s">
        <v>81</v>
      </c>
      <c r="AD434" s="42">
        <v>530</v>
      </c>
      <c r="AE434" s="42">
        <v>930</v>
      </c>
      <c r="AF434" s="42" t="s">
        <v>81</v>
      </c>
      <c r="AG434" s="42">
        <v>1.3</v>
      </c>
      <c r="AH434" s="42">
        <v>2.3</v>
      </c>
      <c r="AI434" s="42" t="s">
        <v>81</v>
      </c>
      <c r="AJ434" s="42">
        <v>5.3</v>
      </c>
      <c r="AK434" s="42">
        <v>9.3</v>
      </c>
      <c r="AL434" s="42" t="s">
        <v>81</v>
      </c>
      <c r="AM434" s="42">
        <v>30</v>
      </c>
      <c r="AN434" s="67" t="s">
        <v>82</v>
      </c>
      <c r="AO434" s="67">
        <v>0.05</v>
      </c>
      <c r="AP434" s="67" t="s">
        <v>1059</v>
      </c>
      <c r="AQ434" s="67" t="s">
        <v>1106</v>
      </c>
      <c r="AR434" s="67" t="s">
        <v>1059</v>
      </c>
      <c r="AS434" s="67">
        <v>660</v>
      </c>
      <c r="AT434" s="67" t="s">
        <v>1061</v>
      </c>
      <c r="AU434" s="67">
        <v>48.9</v>
      </c>
      <c r="AV434" s="67">
        <v>13100</v>
      </c>
      <c r="AW434" s="67">
        <v>15100</v>
      </c>
      <c r="AX434" s="67" t="s">
        <v>1061</v>
      </c>
      <c r="AY434" s="67">
        <v>164.7</v>
      </c>
      <c r="AZ434" s="67" t="s">
        <v>1059</v>
      </c>
      <c r="BA434" s="39" t="s">
        <v>1029</v>
      </c>
      <c r="BB434" s="105" t="s">
        <v>1060</v>
      </c>
    </row>
    <row r="435" spans="1:54" ht="12.75">
      <c r="A435" s="43" t="s">
        <v>490</v>
      </c>
      <c r="B435" s="44" t="s">
        <v>889</v>
      </c>
      <c r="C435" s="41">
        <v>5</v>
      </c>
      <c r="D435" s="76" t="s">
        <v>102</v>
      </c>
      <c r="E435" s="41">
        <v>5</v>
      </c>
      <c r="F435" s="76" t="s">
        <v>102</v>
      </c>
      <c r="G435" s="41">
        <v>500</v>
      </c>
      <c r="H435" s="76" t="s">
        <v>102</v>
      </c>
      <c r="I435" s="41">
        <v>500</v>
      </c>
      <c r="J435" s="76" t="s">
        <v>102</v>
      </c>
      <c r="K435" s="41">
        <v>5</v>
      </c>
      <c r="L435" s="76" t="s">
        <v>102</v>
      </c>
      <c r="M435" s="41">
        <v>5</v>
      </c>
      <c r="N435" s="80" t="s">
        <v>102</v>
      </c>
      <c r="O435" s="67">
        <v>22</v>
      </c>
      <c r="P435" s="67" t="s">
        <v>492</v>
      </c>
      <c r="Q435" s="67">
        <v>280</v>
      </c>
      <c r="R435" s="67" t="s">
        <v>492</v>
      </c>
      <c r="S435" s="67">
        <v>10000</v>
      </c>
      <c r="T435" s="67" t="s">
        <v>80</v>
      </c>
      <c r="U435" s="42">
        <v>0.5</v>
      </c>
      <c r="V435" s="42">
        <v>0.055999999999999994</v>
      </c>
      <c r="W435" s="42" t="s">
        <v>81</v>
      </c>
      <c r="X435" s="42">
        <v>0.5</v>
      </c>
      <c r="Y435" s="42">
        <v>0.055999999999999994</v>
      </c>
      <c r="Z435" s="42" t="s">
        <v>81</v>
      </c>
      <c r="AA435" s="42">
        <v>50</v>
      </c>
      <c r="AB435" s="42">
        <v>5.6</v>
      </c>
      <c r="AC435" s="42" t="s">
        <v>81</v>
      </c>
      <c r="AD435" s="42">
        <v>50</v>
      </c>
      <c r="AE435" s="42">
        <v>5.6</v>
      </c>
      <c r="AF435" s="42" t="s">
        <v>81</v>
      </c>
      <c r="AG435" s="42">
        <v>0.5</v>
      </c>
      <c r="AH435" s="42">
        <v>0.055999999999999994</v>
      </c>
      <c r="AI435" s="42" t="s">
        <v>81</v>
      </c>
      <c r="AJ435" s="42">
        <v>0.5</v>
      </c>
      <c r="AK435" s="42">
        <v>0.055999999999999994</v>
      </c>
      <c r="AL435" s="42" t="s">
        <v>81</v>
      </c>
      <c r="AM435" s="42" t="s">
        <v>82</v>
      </c>
      <c r="AN435" s="67" t="s">
        <v>82</v>
      </c>
      <c r="AO435" s="67">
        <v>0.0001</v>
      </c>
      <c r="AP435" s="67">
        <v>0.017</v>
      </c>
      <c r="AQ435" s="67" t="s">
        <v>1059</v>
      </c>
      <c r="AR435" s="67" t="s">
        <v>1059</v>
      </c>
      <c r="AS435" s="67" t="s">
        <v>1059</v>
      </c>
      <c r="AT435" s="67" t="s">
        <v>1061</v>
      </c>
      <c r="AU435" s="67">
        <v>1800</v>
      </c>
      <c r="AV435" s="67">
        <v>13000</v>
      </c>
      <c r="AW435" s="67">
        <v>15000</v>
      </c>
      <c r="AX435" s="67" t="s">
        <v>1061</v>
      </c>
      <c r="AY435" s="67">
        <v>190</v>
      </c>
      <c r="AZ435" s="67">
        <v>18.07</v>
      </c>
      <c r="BA435" s="39" t="s">
        <v>1029</v>
      </c>
      <c r="BB435" s="105" t="s">
        <v>1060</v>
      </c>
    </row>
    <row r="436" spans="1:54" ht="12.75">
      <c r="A436" s="43" t="s">
        <v>376</v>
      </c>
      <c r="B436" s="44" t="s">
        <v>890</v>
      </c>
      <c r="C436" s="41">
        <v>2</v>
      </c>
      <c r="D436" s="76" t="s">
        <v>102</v>
      </c>
      <c r="E436" s="41">
        <v>2</v>
      </c>
      <c r="F436" s="76" t="s">
        <v>102</v>
      </c>
      <c r="G436" s="41">
        <v>200</v>
      </c>
      <c r="H436" s="76" t="s">
        <v>102</v>
      </c>
      <c r="I436" s="41">
        <v>200</v>
      </c>
      <c r="J436" s="76" t="s">
        <v>102</v>
      </c>
      <c r="K436" s="41">
        <v>2</v>
      </c>
      <c r="L436" s="76" t="s">
        <v>102</v>
      </c>
      <c r="M436" s="41">
        <v>2</v>
      </c>
      <c r="N436" s="80" t="s">
        <v>102</v>
      </c>
      <c r="O436" s="67">
        <v>110</v>
      </c>
      <c r="P436" s="67" t="s">
        <v>492</v>
      </c>
      <c r="Q436" s="67">
        <v>1400</v>
      </c>
      <c r="R436" s="67" t="s">
        <v>492</v>
      </c>
      <c r="S436" s="67">
        <v>190000</v>
      </c>
      <c r="T436" s="67" t="s">
        <v>80</v>
      </c>
      <c r="U436" s="42">
        <v>0.2</v>
      </c>
      <c r="V436" s="42">
        <v>0.023</v>
      </c>
      <c r="W436" s="42" t="s">
        <v>81</v>
      </c>
      <c r="X436" s="42">
        <v>0.2</v>
      </c>
      <c r="Y436" s="42">
        <v>0.023</v>
      </c>
      <c r="Z436" s="42" t="s">
        <v>81</v>
      </c>
      <c r="AA436" s="42">
        <v>20</v>
      </c>
      <c r="AB436" s="42">
        <v>2.3</v>
      </c>
      <c r="AC436" s="42" t="s">
        <v>81</v>
      </c>
      <c r="AD436" s="42">
        <v>20</v>
      </c>
      <c r="AE436" s="42">
        <v>2.3</v>
      </c>
      <c r="AF436" s="42" t="s">
        <v>81</v>
      </c>
      <c r="AG436" s="42">
        <v>0.2</v>
      </c>
      <c r="AH436" s="42">
        <v>0.023</v>
      </c>
      <c r="AI436" s="42" t="s">
        <v>81</v>
      </c>
      <c r="AJ436" s="42">
        <v>0.2</v>
      </c>
      <c r="AK436" s="42">
        <v>0.023</v>
      </c>
      <c r="AL436" s="42" t="s">
        <v>81</v>
      </c>
      <c r="AM436" s="42" t="s">
        <v>82</v>
      </c>
      <c r="AN436" s="67" t="s">
        <v>82</v>
      </c>
      <c r="AO436" s="67">
        <v>0.0005</v>
      </c>
      <c r="AP436" s="67">
        <v>0.03</v>
      </c>
      <c r="AQ436" s="67" t="s">
        <v>1059</v>
      </c>
      <c r="AR436" s="67" t="s">
        <v>1059</v>
      </c>
      <c r="AS436" s="67">
        <v>1</v>
      </c>
      <c r="AT436" s="67" t="s">
        <v>1060</v>
      </c>
      <c r="AU436" s="67">
        <v>100</v>
      </c>
      <c r="AV436" s="67" t="s">
        <v>1059</v>
      </c>
      <c r="AW436" s="67" t="s">
        <v>1059</v>
      </c>
      <c r="AX436" s="67" t="s">
        <v>1060</v>
      </c>
      <c r="AY436" s="67">
        <v>240</v>
      </c>
      <c r="AZ436" s="67" t="s">
        <v>1059</v>
      </c>
      <c r="BA436" s="39" t="s">
        <v>1029</v>
      </c>
      <c r="BB436" s="105" t="s">
        <v>1060</v>
      </c>
    </row>
    <row r="437" spans="1:54" ht="12.75">
      <c r="A437" s="42" t="s">
        <v>377</v>
      </c>
      <c r="B437" s="40" t="s">
        <v>891</v>
      </c>
      <c r="C437" s="41">
        <v>420</v>
      </c>
      <c r="D437" s="76" t="s">
        <v>389</v>
      </c>
      <c r="E437" s="41">
        <v>1800</v>
      </c>
      <c r="F437" s="76" t="s">
        <v>389</v>
      </c>
      <c r="G437" s="41">
        <v>42000</v>
      </c>
      <c r="H437" s="76" t="s">
        <v>389</v>
      </c>
      <c r="I437" s="41">
        <v>180000</v>
      </c>
      <c r="J437" s="76" t="s">
        <v>389</v>
      </c>
      <c r="K437" s="41">
        <v>420</v>
      </c>
      <c r="L437" s="76" t="s">
        <v>389</v>
      </c>
      <c r="M437" s="41">
        <v>1800</v>
      </c>
      <c r="N437" s="80" t="s">
        <v>389</v>
      </c>
      <c r="O437" s="67">
        <v>3900</v>
      </c>
      <c r="P437" s="67" t="s">
        <v>389</v>
      </c>
      <c r="Q437" s="67">
        <v>10000</v>
      </c>
      <c r="R437" s="67" t="s">
        <v>80</v>
      </c>
      <c r="S437" s="67">
        <v>10000</v>
      </c>
      <c r="T437" s="67" t="s">
        <v>80</v>
      </c>
      <c r="U437" s="42">
        <v>42</v>
      </c>
      <c r="V437" s="42">
        <v>5</v>
      </c>
      <c r="W437" s="42" t="s">
        <v>81</v>
      </c>
      <c r="X437" s="42">
        <v>180</v>
      </c>
      <c r="Y437" s="42">
        <v>21</v>
      </c>
      <c r="Z437" s="42" t="s">
        <v>81</v>
      </c>
      <c r="AA437" s="42">
        <v>4200</v>
      </c>
      <c r="AB437" s="42">
        <v>500</v>
      </c>
      <c r="AC437" s="42" t="s">
        <v>81</v>
      </c>
      <c r="AD437" s="42">
        <v>10000</v>
      </c>
      <c r="AE437" s="42">
        <v>2100</v>
      </c>
      <c r="AF437" s="42" t="s">
        <v>81</v>
      </c>
      <c r="AG437" s="42">
        <v>42</v>
      </c>
      <c r="AH437" s="42">
        <v>5</v>
      </c>
      <c r="AI437" s="42" t="s">
        <v>81</v>
      </c>
      <c r="AJ437" s="42">
        <v>180</v>
      </c>
      <c r="AK437" s="42">
        <v>21</v>
      </c>
      <c r="AL437" s="42" t="s">
        <v>81</v>
      </c>
      <c r="AM437" s="42" t="s">
        <v>82</v>
      </c>
      <c r="AN437" s="67" t="s">
        <v>82</v>
      </c>
      <c r="AO437" s="67">
        <v>1</v>
      </c>
      <c r="AP437" s="67" t="s">
        <v>1059</v>
      </c>
      <c r="AQ437" s="67" t="s">
        <v>1088</v>
      </c>
      <c r="AR437" s="67" t="s">
        <v>1059</v>
      </c>
      <c r="AS437" s="67">
        <v>2.8</v>
      </c>
      <c r="AT437" s="67" t="s">
        <v>1061</v>
      </c>
      <c r="AU437" s="67">
        <v>20000</v>
      </c>
      <c r="AV437" s="67">
        <v>13200</v>
      </c>
      <c r="AW437" s="67">
        <v>15000</v>
      </c>
      <c r="AX437" s="67" t="s">
        <v>1061</v>
      </c>
      <c r="AY437" s="67">
        <v>72.5</v>
      </c>
      <c r="AZ437" s="67" t="s">
        <v>1059</v>
      </c>
      <c r="BA437" s="39" t="s">
        <v>1029</v>
      </c>
      <c r="BB437" s="105" t="s">
        <v>1060</v>
      </c>
    </row>
    <row r="438" spans="1:54" ht="12.75">
      <c r="A438" s="43" t="s">
        <v>892</v>
      </c>
      <c r="B438" s="44" t="s">
        <v>893</v>
      </c>
      <c r="C438" s="46">
        <v>1.5</v>
      </c>
      <c r="D438" s="75" t="s">
        <v>389</v>
      </c>
      <c r="E438" s="39">
        <v>7.8</v>
      </c>
      <c r="F438" s="75" t="s">
        <v>389</v>
      </c>
      <c r="G438" s="39">
        <v>150</v>
      </c>
      <c r="H438" s="75" t="s">
        <v>389</v>
      </c>
      <c r="I438" s="41">
        <v>780</v>
      </c>
      <c r="J438" s="75" t="s">
        <v>389</v>
      </c>
      <c r="K438" s="41">
        <v>15</v>
      </c>
      <c r="L438" s="80" t="s">
        <v>389</v>
      </c>
      <c r="M438" s="41">
        <v>78</v>
      </c>
      <c r="N438" s="80" t="s">
        <v>389</v>
      </c>
      <c r="O438" s="67">
        <v>14</v>
      </c>
      <c r="P438" s="67" t="s">
        <v>389</v>
      </c>
      <c r="Q438" s="67">
        <v>70</v>
      </c>
      <c r="R438" s="67" t="s">
        <v>389</v>
      </c>
      <c r="S438" s="67">
        <v>80</v>
      </c>
      <c r="T438" s="67" t="s">
        <v>389</v>
      </c>
      <c r="U438" s="42">
        <v>0.15</v>
      </c>
      <c r="V438" s="42">
        <v>0.073</v>
      </c>
      <c r="W438" s="42" t="s">
        <v>81</v>
      </c>
      <c r="X438" s="42">
        <v>0.78</v>
      </c>
      <c r="Y438" s="42">
        <v>0.38</v>
      </c>
      <c r="Z438" s="42" t="s">
        <v>81</v>
      </c>
      <c r="AA438" s="42">
        <v>15</v>
      </c>
      <c r="AB438" s="42">
        <v>7.3</v>
      </c>
      <c r="AC438" s="42" t="s">
        <v>81</v>
      </c>
      <c r="AD438" s="42">
        <v>78</v>
      </c>
      <c r="AE438" s="42">
        <v>38</v>
      </c>
      <c r="AF438" s="42" t="s">
        <v>81</v>
      </c>
      <c r="AG438" s="42">
        <v>1.5</v>
      </c>
      <c r="AH438" s="42">
        <v>0.73</v>
      </c>
      <c r="AI438" s="42" t="s">
        <v>81</v>
      </c>
      <c r="AJ438" s="42">
        <v>7.8</v>
      </c>
      <c r="AK438" s="42">
        <v>3.8</v>
      </c>
      <c r="AL438" s="42" t="s">
        <v>81</v>
      </c>
      <c r="AM438" s="42" t="s">
        <v>82</v>
      </c>
      <c r="AN438" s="67" t="s">
        <v>82</v>
      </c>
      <c r="AO438" s="67" t="s">
        <v>1059</v>
      </c>
      <c r="AP438" s="67" t="s">
        <v>1059</v>
      </c>
      <c r="AQ438" s="67" t="s">
        <v>1098</v>
      </c>
      <c r="AR438" s="67">
        <v>3.2E-05</v>
      </c>
      <c r="AS438" s="67">
        <v>150</v>
      </c>
      <c r="AT438" s="67" t="s">
        <v>1061</v>
      </c>
      <c r="AU438" s="67">
        <v>4180</v>
      </c>
      <c r="AV438" s="67">
        <v>13100</v>
      </c>
      <c r="AW438" s="67">
        <v>15000</v>
      </c>
      <c r="AX438" s="67" t="s">
        <v>1061</v>
      </c>
      <c r="AY438" s="67">
        <v>15.8</v>
      </c>
      <c r="AZ438" s="67">
        <v>0.09</v>
      </c>
      <c r="BA438" s="39" t="s">
        <v>1029</v>
      </c>
      <c r="BB438" s="105" t="s">
        <v>1060</v>
      </c>
    </row>
    <row r="439" spans="1:54" ht="12.75">
      <c r="A439" s="42" t="s">
        <v>378</v>
      </c>
      <c r="B439" s="40" t="s">
        <v>894</v>
      </c>
      <c r="C439" s="41">
        <v>2</v>
      </c>
      <c r="D439" s="76" t="s">
        <v>95</v>
      </c>
      <c r="E439" s="41">
        <v>2</v>
      </c>
      <c r="F439" s="76" t="s">
        <v>95</v>
      </c>
      <c r="G439" s="41">
        <v>200</v>
      </c>
      <c r="H439" s="76" t="s">
        <v>95</v>
      </c>
      <c r="I439" s="41">
        <v>200</v>
      </c>
      <c r="J439" s="76" t="s">
        <v>95</v>
      </c>
      <c r="K439" s="41">
        <v>20</v>
      </c>
      <c r="L439" s="76" t="s">
        <v>95</v>
      </c>
      <c r="M439" s="41">
        <v>20</v>
      </c>
      <c r="N439" s="80" t="s">
        <v>95</v>
      </c>
      <c r="O439" s="67">
        <v>1.9</v>
      </c>
      <c r="P439" s="67" t="s">
        <v>492</v>
      </c>
      <c r="Q439" s="67">
        <v>110</v>
      </c>
      <c r="R439" s="67" t="s">
        <v>492</v>
      </c>
      <c r="S439" s="67">
        <v>580</v>
      </c>
      <c r="T439" s="67" t="s">
        <v>389</v>
      </c>
      <c r="U439" s="42">
        <v>0.2</v>
      </c>
      <c r="V439" s="42">
        <v>0.027000000000000003</v>
      </c>
      <c r="W439" s="42" t="s">
        <v>81</v>
      </c>
      <c r="X439" s="42">
        <v>0.2</v>
      </c>
      <c r="Y439" s="42">
        <v>0.027000000000000003</v>
      </c>
      <c r="Z439" s="42" t="s">
        <v>81</v>
      </c>
      <c r="AA439" s="42">
        <v>20</v>
      </c>
      <c r="AB439" s="42">
        <v>2.7</v>
      </c>
      <c r="AC439" s="42" t="s">
        <v>81</v>
      </c>
      <c r="AD439" s="42">
        <v>20</v>
      </c>
      <c r="AE439" s="42">
        <v>2.7</v>
      </c>
      <c r="AF439" s="42" t="s">
        <v>81</v>
      </c>
      <c r="AG439" s="42">
        <v>2</v>
      </c>
      <c r="AH439" s="42">
        <v>0.27</v>
      </c>
      <c r="AI439" s="42" t="s">
        <v>81</v>
      </c>
      <c r="AJ439" s="42">
        <v>2</v>
      </c>
      <c r="AK439" s="42">
        <v>0.27</v>
      </c>
      <c r="AL439" s="42" t="s">
        <v>81</v>
      </c>
      <c r="AM439" s="42" t="s">
        <v>82</v>
      </c>
      <c r="AN439" s="67" t="s">
        <v>82</v>
      </c>
      <c r="AO439" s="67">
        <v>0.003</v>
      </c>
      <c r="AP439" s="67">
        <v>0.72</v>
      </c>
      <c r="AQ439" s="67" t="s">
        <v>1069</v>
      </c>
      <c r="AR439" s="67">
        <v>4.4E-06</v>
      </c>
      <c r="AS439" s="67">
        <v>10</v>
      </c>
      <c r="AT439" s="67" t="s">
        <v>1061</v>
      </c>
      <c r="AU439" s="67">
        <v>2700</v>
      </c>
      <c r="AV439" s="67">
        <v>13200</v>
      </c>
      <c r="AW439" s="67">
        <v>15000</v>
      </c>
      <c r="AX439" s="67" t="s">
        <v>1061</v>
      </c>
      <c r="AY439" s="67">
        <v>-13.37</v>
      </c>
      <c r="AZ439" s="67">
        <v>0.09</v>
      </c>
      <c r="BA439" s="39" t="s">
        <v>1029</v>
      </c>
      <c r="BB439" s="105" t="s">
        <v>1060</v>
      </c>
    </row>
    <row r="440" spans="1:54" ht="12.75">
      <c r="A440" s="42" t="s">
        <v>379</v>
      </c>
      <c r="B440" s="40" t="s">
        <v>895</v>
      </c>
      <c r="C440" s="41">
        <v>11</v>
      </c>
      <c r="D440" s="75" t="s">
        <v>492</v>
      </c>
      <c r="E440" s="39">
        <v>31</v>
      </c>
      <c r="F440" s="75" t="s">
        <v>492</v>
      </c>
      <c r="G440" s="41">
        <v>1100</v>
      </c>
      <c r="H440" s="75" t="s">
        <v>492</v>
      </c>
      <c r="I440" s="41">
        <v>3100</v>
      </c>
      <c r="J440" s="75" t="s">
        <v>492</v>
      </c>
      <c r="K440" s="41">
        <v>11000</v>
      </c>
      <c r="L440" s="80" t="s">
        <v>492</v>
      </c>
      <c r="M440" s="41">
        <v>17000</v>
      </c>
      <c r="N440" s="80" t="s">
        <v>79</v>
      </c>
      <c r="O440" s="67">
        <v>66</v>
      </c>
      <c r="P440" s="67" t="s">
        <v>492</v>
      </c>
      <c r="Q440" s="67">
        <v>840</v>
      </c>
      <c r="R440" s="67" t="s">
        <v>492</v>
      </c>
      <c r="S440" s="67">
        <v>190000</v>
      </c>
      <c r="T440" s="67" t="s">
        <v>80</v>
      </c>
      <c r="U440" s="42">
        <v>1.1</v>
      </c>
      <c r="V440" s="42">
        <v>2.6</v>
      </c>
      <c r="W440" s="42" t="s">
        <v>81</v>
      </c>
      <c r="X440" s="42">
        <v>3.1</v>
      </c>
      <c r="Y440" s="42">
        <v>7.4</v>
      </c>
      <c r="Z440" s="42" t="s">
        <v>81</v>
      </c>
      <c r="AA440" s="42">
        <v>110</v>
      </c>
      <c r="AB440" s="42">
        <v>260</v>
      </c>
      <c r="AC440" s="42" t="s">
        <v>81</v>
      </c>
      <c r="AD440" s="42">
        <v>310</v>
      </c>
      <c r="AE440" s="42">
        <v>740</v>
      </c>
      <c r="AF440" s="42" t="s">
        <v>81</v>
      </c>
      <c r="AG440" s="42">
        <v>1100</v>
      </c>
      <c r="AH440" s="42">
        <v>2600</v>
      </c>
      <c r="AI440" s="42" t="s">
        <v>81</v>
      </c>
      <c r="AJ440" s="42">
        <v>1700</v>
      </c>
      <c r="AK440" s="42">
        <v>4100</v>
      </c>
      <c r="AL440" s="42" t="s">
        <v>81</v>
      </c>
      <c r="AM440" s="42">
        <v>30</v>
      </c>
      <c r="AN440" s="67" t="s">
        <v>82</v>
      </c>
      <c r="AO440" s="67">
        <v>0.0003</v>
      </c>
      <c r="AP440" s="67" t="s">
        <v>1059</v>
      </c>
      <c r="AQ440" s="67" t="s">
        <v>1059</v>
      </c>
      <c r="AR440" s="67" t="s">
        <v>1059</v>
      </c>
      <c r="AS440" s="67">
        <v>910</v>
      </c>
      <c r="AT440" s="67" t="s">
        <v>1060</v>
      </c>
      <c r="AU440" s="67">
        <v>17</v>
      </c>
      <c r="AV440" s="67" t="s">
        <v>1059</v>
      </c>
      <c r="AW440" s="67" t="s">
        <v>1059</v>
      </c>
      <c r="AX440" s="67" t="s">
        <v>1060</v>
      </c>
      <c r="AY440" s="67">
        <v>356</v>
      </c>
      <c r="AZ440" s="67">
        <v>4.5</v>
      </c>
      <c r="BA440" s="39" t="s">
        <v>1029</v>
      </c>
      <c r="BB440" s="105" t="s">
        <v>1060</v>
      </c>
    </row>
    <row r="441" spans="1:54" ht="12.75">
      <c r="A441" s="42" t="s">
        <v>380</v>
      </c>
      <c r="B441" s="40" t="s">
        <v>896</v>
      </c>
      <c r="C441" s="41">
        <v>10000</v>
      </c>
      <c r="D441" s="76" t="s">
        <v>95</v>
      </c>
      <c r="E441" s="41">
        <v>10000</v>
      </c>
      <c r="F441" s="76" t="s">
        <v>95</v>
      </c>
      <c r="G441" s="41">
        <v>180000</v>
      </c>
      <c r="H441" s="76" t="s">
        <v>79</v>
      </c>
      <c r="I441" s="41">
        <v>180000</v>
      </c>
      <c r="J441" s="76" t="s">
        <v>79</v>
      </c>
      <c r="K441" s="41">
        <v>180000</v>
      </c>
      <c r="L441" s="76" t="s">
        <v>79</v>
      </c>
      <c r="M441" s="41">
        <v>180000</v>
      </c>
      <c r="N441" s="80" t="s">
        <v>79</v>
      </c>
      <c r="O441" s="67">
        <v>1900</v>
      </c>
      <c r="P441" s="67" t="s">
        <v>389</v>
      </c>
      <c r="Q441" s="67">
        <v>8000</v>
      </c>
      <c r="R441" s="67" t="s">
        <v>389</v>
      </c>
      <c r="S441" s="67">
        <v>9100</v>
      </c>
      <c r="T441" s="67" t="s">
        <v>389</v>
      </c>
      <c r="U441" s="42">
        <v>1000</v>
      </c>
      <c r="V441" s="42">
        <v>990</v>
      </c>
      <c r="W441" s="42" t="s">
        <v>81</v>
      </c>
      <c r="X441" s="42">
        <v>1000</v>
      </c>
      <c r="Y441" s="42">
        <v>990</v>
      </c>
      <c r="Z441" s="42" t="s">
        <v>81</v>
      </c>
      <c r="AA441" s="42">
        <v>10000</v>
      </c>
      <c r="AB441" s="42">
        <v>10000</v>
      </c>
      <c r="AC441" s="42" t="s">
        <v>80</v>
      </c>
      <c r="AD441" s="42">
        <v>10000</v>
      </c>
      <c r="AE441" s="42">
        <v>10000</v>
      </c>
      <c r="AF441" s="42" t="s">
        <v>80</v>
      </c>
      <c r="AG441" s="42">
        <v>10000</v>
      </c>
      <c r="AH441" s="42">
        <v>10000</v>
      </c>
      <c r="AI441" s="42" t="s">
        <v>80</v>
      </c>
      <c r="AJ441" s="42">
        <v>10000</v>
      </c>
      <c r="AK441" s="42">
        <v>10000</v>
      </c>
      <c r="AL441" s="42" t="s">
        <v>80</v>
      </c>
      <c r="AM441" s="42" t="s">
        <v>82</v>
      </c>
      <c r="AN441" s="67" t="s">
        <v>82</v>
      </c>
      <c r="AO441" s="67">
        <v>0.2</v>
      </c>
      <c r="AP441" s="67" t="s">
        <v>1059</v>
      </c>
      <c r="AQ441" s="67" t="s">
        <v>1069</v>
      </c>
      <c r="AR441" s="67" t="s">
        <v>1059</v>
      </c>
      <c r="AS441" s="67">
        <v>350</v>
      </c>
      <c r="AT441" s="67" t="s">
        <v>1061</v>
      </c>
      <c r="AU441" s="67">
        <v>175</v>
      </c>
      <c r="AV441" s="67">
        <v>13100</v>
      </c>
      <c r="AW441" s="67">
        <v>15000</v>
      </c>
      <c r="AX441" s="67" t="s">
        <v>1061</v>
      </c>
      <c r="AY441" s="67">
        <v>140</v>
      </c>
      <c r="AZ441" s="67">
        <v>0.69</v>
      </c>
      <c r="BA441" s="39" t="s">
        <v>1029</v>
      </c>
      <c r="BB441" s="105" t="s">
        <v>1061</v>
      </c>
    </row>
    <row r="442" spans="1:54" ht="12.75">
      <c r="A442" s="43" t="s">
        <v>381</v>
      </c>
      <c r="B442" s="44" t="s">
        <v>897</v>
      </c>
      <c r="C442" s="41">
        <v>1800</v>
      </c>
      <c r="D442" s="76" t="s">
        <v>492</v>
      </c>
      <c r="E442" s="41">
        <v>5100</v>
      </c>
      <c r="F442" s="76" t="s">
        <v>492</v>
      </c>
      <c r="G442" s="41">
        <v>10000</v>
      </c>
      <c r="H442" s="76" t="s">
        <v>79</v>
      </c>
      <c r="I442" s="41">
        <v>10000</v>
      </c>
      <c r="J442" s="76" t="s">
        <v>79</v>
      </c>
      <c r="K442" s="41">
        <v>1800</v>
      </c>
      <c r="L442" s="76" t="s">
        <v>492</v>
      </c>
      <c r="M442" s="41">
        <v>5100</v>
      </c>
      <c r="N442" s="80" t="s">
        <v>492</v>
      </c>
      <c r="O442" s="67">
        <v>11000</v>
      </c>
      <c r="P442" s="67" t="s">
        <v>492</v>
      </c>
      <c r="Q442" s="67">
        <v>140000</v>
      </c>
      <c r="R442" s="67" t="s">
        <v>492</v>
      </c>
      <c r="S442" s="67">
        <v>190000</v>
      </c>
      <c r="T442" s="67" t="s">
        <v>80</v>
      </c>
      <c r="U442" s="42">
        <v>180</v>
      </c>
      <c r="V442" s="42">
        <v>29</v>
      </c>
      <c r="W442" s="42" t="s">
        <v>81</v>
      </c>
      <c r="X442" s="42">
        <v>510</v>
      </c>
      <c r="Y442" s="42">
        <v>81</v>
      </c>
      <c r="Z442" s="42" t="s">
        <v>81</v>
      </c>
      <c r="AA442" s="42">
        <v>1000</v>
      </c>
      <c r="AB442" s="42">
        <v>160</v>
      </c>
      <c r="AC442" s="42" t="s">
        <v>81</v>
      </c>
      <c r="AD442" s="42">
        <v>1000</v>
      </c>
      <c r="AE442" s="42">
        <v>160</v>
      </c>
      <c r="AF442" s="42" t="s">
        <v>81</v>
      </c>
      <c r="AG442" s="42">
        <v>180</v>
      </c>
      <c r="AH442" s="42">
        <v>29</v>
      </c>
      <c r="AI442" s="42" t="s">
        <v>81</v>
      </c>
      <c r="AJ442" s="42">
        <v>510</v>
      </c>
      <c r="AK442" s="42">
        <v>81</v>
      </c>
      <c r="AL442" s="42" t="s">
        <v>81</v>
      </c>
      <c r="AM442" s="42" t="s">
        <v>82</v>
      </c>
      <c r="AN442" s="67" t="s">
        <v>82</v>
      </c>
      <c r="AO442" s="67">
        <v>0.05</v>
      </c>
      <c r="AP442" s="67" t="s">
        <v>1059</v>
      </c>
      <c r="AQ442" s="67" t="s">
        <v>1059</v>
      </c>
      <c r="AR442" s="67" t="s">
        <v>1059</v>
      </c>
      <c r="AS442" s="67">
        <v>19</v>
      </c>
      <c r="AT442" s="67" t="s">
        <v>1060</v>
      </c>
      <c r="AU442" s="67">
        <v>10</v>
      </c>
      <c r="AV442" s="67" t="s">
        <v>1059</v>
      </c>
      <c r="AW442" s="67" t="s">
        <v>1059</v>
      </c>
      <c r="AX442" s="67" t="s">
        <v>1060</v>
      </c>
      <c r="AY442" s="67">
        <v>474</v>
      </c>
      <c r="AZ442" s="67" t="s">
        <v>1059</v>
      </c>
      <c r="BA442" s="39" t="s">
        <v>1029</v>
      </c>
      <c r="BB442" s="105" t="s">
        <v>1060</v>
      </c>
    </row>
    <row r="443" spans="1:54" ht="12.75">
      <c r="A443" s="42" t="s">
        <v>382</v>
      </c>
      <c r="B443" s="58" t="s">
        <v>898</v>
      </c>
      <c r="C443" s="59">
        <v>6</v>
      </c>
      <c r="D443" s="77" t="s">
        <v>95</v>
      </c>
      <c r="E443" s="59">
        <v>6</v>
      </c>
      <c r="F443" s="77" t="s">
        <v>95</v>
      </c>
      <c r="G443" s="59">
        <v>600</v>
      </c>
      <c r="H443" s="77" t="s">
        <v>95</v>
      </c>
      <c r="I443" s="59">
        <v>600</v>
      </c>
      <c r="J443" s="77" t="s">
        <v>95</v>
      </c>
      <c r="K443" s="59">
        <v>6000</v>
      </c>
      <c r="L443" s="77" t="s">
        <v>95</v>
      </c>
      <c r="M443" s="59">
        <v>6000</v>
      </c>
      <c r="N443" s="81" t="s">
        <v>95</v>
      </c>
      <c r="O443" s="67">
        <v>88</v>
      </c>
      <c r="P443" s="67" t="s">
        <v>492</v>
      </c>
      <c r="Q443" s="67">
        <v>1100</v>
      </c>
      <c r="R443" s="67" t="s">
        <v>492</v>
      </c>
      <c r="S443" s="67">
        <v>190000</v>
      </c>
      <c r="T443" s="67" t="s">
        <v>80</v>
      </c>
      <c r="U443" s="67">
        <v>0.6</v>
      </c>
      <c r="V443" s="67">
        <v>27</v>
      </c>
      <c r="W443" s="67" t="s">
        <v>81</v>
      </c>
      <c r="X443" s="67">
        <v>0.6</v>
      </c>
      <c r="Y443" s="67">
        <v>27</v>
      </c>
      <c r="Z443" s="67" t="s">
        <v>81</v>
      </c>
      <c r="AA443" s="67">
        <v>60</v>
      </c>
      <c r="AB443" s="67">
        <v>2700</v>
      </c>
      <c r="AC443" s="67" t="s">
        <v>81</v>
      </c>
      <c r="AD443" s="67">
        <v>60</v>
      </c>
      <c r="AE443" s="67">
        <v>2700</v>
      </c>
      <c r="AF443" s="67" t="s">
        <v>81</v>
      </c>
      <c r="AG443" s="67">
        <v>600</v>
      </c>
      <c r="AH443" s="67">
        <v>27000</v>
      </c>
      <c r="AI443" s="67" t="s">
        <v>81</v>
      </c>
      <c r="AJ443" s="67">
        <v>600</v>
      </c>
      <c r="AK443" s="67">
        <v>27000</v>
      </c>
      <c r="AL443" s="67" t="s">
        <v>81</v>
      </c>
      <c r="AM443" s="67">
        <v>15</v>
      </c>
      <c r="AN443" s="67" t="s">
        <v>82</v>
      </c>
      <c r="AO443" s="67">
        <v>0.0004</v>
      </c>
      <c r="AP443" s="67" t="s">
        <v>1059</v>
      </c>
      <c r="AQ443" s="67" t="s">
        <v>1059</v>
      </c>
      <c r="AR443" s="67" t="s">
        <v>1059</v>
      </c>
      <c r="AS443" s="67" t="s">
        <v>82</v>
      </c>
      <c r="AT443" s="67" t="s">
        <v>82</v>
      </c>
      <c r="AU443" s="67" t="s">
        <v>82</v>
      </c>
      <c r="AV443" s="67" t="s">
        <v>82</v>
      </c>
      <c r="AW443" s="67" t="s">
        <v>82</v>
      </c>
      <c r="AX443" s="67" t="s">
        <v>82</v>
      </c>
      <c r="AY443" s="67" t="s">
        <v>82</v>
      </c>
      <c r="AZ443" s="67" t="s">
        <v>82</v>
      </c>
      <c r="BA443" s="67">
        <v>45</v>
      </c>
      <c r="BB443" s="105" t="s">
        <v>1060</v>
      </c>
    </row>
    <row r="444" spans="1:54" ht="12.75">
      <c r="A444" s="39" t="s">
        <v>383</v>
      </c>
      <c r="B444" s="60" t="s">
        <v>899</v>
      </c>
      <c r="C444" s="61">
        <v>10</v>
      </c>
      <c r="D444" s="78" t="s">
        <v>95</v>
      </c>
      <c r="E444" s="61">
        <v>10</v>
      </c>
      <c r="F444" s="78" t="s">
        <v>95</v>
      </c>
      <c r="G444" s="61">
        <v>1000</v>
      </c>
      <c r="H444" s="78" t="s">
        <v>95</v>
      </c>
      <c r="I444" s="61">
        <v>1000</v>
      </c>
      <c r="J444" s="78" t="s">
        <v>95</v>
      </c>
      <c r="K444" s="61">
        <v>10000</v>
      </c>
      <c r="L444" s="78" t="s">
        <v>95</v>
      </c>
      <c r="M444" s="61">
        <v>10000</v>
      </c>
      <c r="N444" s="75" t="s">
        <v>95</v>
      </c>
      <c r="O444" s="67">
        <v>12</v>
      </c>
      <c r="P444" s="67" t="s">
        <v>492</v>
      </c>
      <c r="Q444" s="67">
        <v>53</v>
      </c>
      <c r="R444" s="67" t="s">
        <v>492</v>
      </c>
      <c r="S444" s="67">
        <v>190000</v>
      </c>
      <c r="T444" s="67" t="s">
        <v>80</v>
      </c>
      <c r="U444" s="67">
        <v>1</v>
      </c>
      <c r="V444" s="67">
        <v>29</v>
      </c>
      <c r="W444" s="67" t="s">
        <v>81</v>
      </c>
      <c r="X444" s="67">
        <v>1</v>
      </c>
      <c r="Y444" s="67">
        <v>29</v>
      </c>
      <c r="Z444" s="67" t="s">
        <v>81</v>
      </c>
      <c r="AA444" s="67">
        <v>100</v>
      </c>
      <c r="AB444" s="67">
        <v>2900</v>
      </c>
      <c r="AC444" s="67" t="s">
        <v>81</v>
      </c>
      <c r="AD444" s="67">
        <v>100</v>
      </c>
      <c r="AE444" s="67">
        <v>2900</v>
      </c>
      <c r="AF444" s="67" t="s">
        <v>81</v>
      </c>
      <c r="AG444" s="67">
        <v>1000</v>
      </c>
      <c r="AH444" s="67">
        <v>29000</v>
      </c>
      <c r="AI444" s="67" t="s">
        <v>81</v>
      </c>
      <c r="AJ444" s="67">
        <v>1000</v>
      </c>
      <c r="AK444" s="67">
        <v>29000</v>
      </c>
      <c r="AL444" s="67" t="s">
        <v>81</v>
      </c>
      <c r="AM444" s="67">
        <v>15</v>
      </c>
      <c r="AN444" s="67" t="s">
        <v>82</v>
      </c>
      <c r="AO444" s="67">
        <v>0.0003</v>
      </c>
      <c r="AP444" s="67">
        <v>1.5</v>
      </c>
      <c r="AQ444" s="67">
        <v>1.5E-05</v>
      </c>
      <c r="AR444" s="67">
        <v>0.0043</v>
      </c>
      <c r="AS444" s="67" t="s">
        <v>82</v>
      </c>
      <c r="AT444" s="67" t="s">
        <v>82</v>
      </c>
      <c r="AU444" s="67" t="s">
        <v>82</v>
      </c>
      <c r="AV444" s="67" t="s">
        <v>82</v>
      </c>
      <c r="AW444" s="67" t="s">
        <v>82</v>
      </c>
      <c r="AX444" s="67" t="s">
        <v>82</v>
      </c>
      <c r="AY444" s="67" t="s">
        <v>82</v>
      </c>
      <c r="AZ444" s="67" t="s">
        <v>82</v>
      </c>
      <c r="BA444" s="67">
        <v>29</v>
      </c>
      <c r="BB444" s="105" t="s">
        <v>1061</v>
      </c>
    </row>
    <row r="445" spans="1:54" ht="12.75">
      <c r="A445" s="47" t="s">
        <v>900</v>
      </c>
      <c r="B445" s="62" t="s">
        <v>901</v>
      </c>
      <c r="C445" s="61">
        <v>7000000</v>
      </c>
      <c r="D445" s="79" t="s">
        <v>95</v>
      </c>
      <c r="E445" s="61">
        <v>7000000</v>
      </c>
      <c r="F445" s="79" t="s">
        <v>95</v>
      </c>
      <c r="G445" s="61">
        <v>7000000</v>
      </c>
      <c r="H445" s="79" t="s">
        <v>95</v>
      </c>
      <c r="I445" s="61">
        <v>7000000</v>
      </c>
      <c r="J445" s="79" t="s">
        <v>95</v>
      </c>
      <c r="K445" s="63">
        <v>7000000</v>
      </c>
      <c r="L445" s="79" t="s">
        <v>95</v>
      </c>
      <c r="M445" s="63">
        <v>7000000</v>
      </c>
      <c r="N445" s="82" t="s">
        <v>95</v>
      </c>
      <c r="O445" s="67" t="s">
        <v>82</v>
      </c>
      <c r="P445" s="67" t="s">
        <v>82</v>
      </c>
      <c r="Q445" s="67" t="s">
        <v>82</v>
      </c>
      <c r="R445" s="67" t="s">
        <v>82</v>
      </c>
      <c r="S445" s="67" t="s">
        <v>82</v>
      </c>
      <c r="T445" s="67" t="s">
        <v>82</v>
      </c>
      <c r="U445" s="67" t="s">
        <v>82</v>
      </c>
      <c r="V445" s="67" t="s">
        <v>82</v>
      </c>
      <c r="W445" s="67" t="s">
        <v>82</v>
      </c>
      <c r="X445" s="67" t="s">
        <v>82</v>
      </c>
      <c r="Y445" s="67" t="s">
        <v>82</v>
      </c>
      <c r="Z445" s="67" t="s">
        <v>82</v>
      </c>
      <c r="AA445" s="67" t="s">
        <v>82</v>
      </c>
      <c r="AB445" s="67" t="s">
        <v>82</v>
      </c>
      <c r="AC445" s="67" t="s">
        <v>82</v>
      </c>
      <c r="AD445" s="67" t="s">
        <v>82</v>
      </c>
      <c r="AE445" s="67" t="s">
        <v>82</v>
      </c>
      <c r="AF445" s="67" t="s">
        <v>82</v>
      </c>
      <c r="AG445" s="67" t="s">
        <v>82</v>
      </c>
      <c r="AH445" s="67" t="s">
        <v>82</v>
      </c>
      <c r="AI445" s="67" t="s">
        <v>82</v>
      </c>
      <c r="AJ445" s="67" t="s">
        <v>82</v>
      </c>
      <c r="AK445" s="67" t="s">
        <v>82</v>
      </c>
      <c r="AL445" s="67" t="s">
        <v>82</v>
      </c>
      <c r="AM445" s="67" t="s">
        <v>82</v>
      </c>
      <c r="AN445" s="67" t="s">
        <v>82</v>
      </c>
      <c r="AO445" s="67" t="s">
        <v>1059</v>
      </c>
      <c r="AP445" s="67" t="s">
        <v>1059</v>
      </c>
      <c r="AQ445" s="67" t="s">
        <v>1059</v>
      </c>
      <c r="AR445" s="67" t="s">
        <v>1059</v>
      </c>
      <c r="AS445" s="67" t="s">
        <v>82</v>
      </c>
      <c r="AT445" s="67" t="s">
        <v>82</v>
      </c>
      <c r="AU445" s="67" t="s">
        <v>82</v>
      </c>
      <c r="AV445" s="67" t="s">
        <v>82</v>
      </c>
      <c r="AW445" s="67" t="s">
        <v>82</v>
      </c>
      <c r="AX445" s="67" t="s">
        <v>82</v>
      </c>
      <c r="AY445" s="67" t="s">
        <v>82</v>
      </c>
      <c r="AZ445" s="67" t="s">
        <v>82</v>
      </c>
      <c r="BA445" s="67" t="s">
        <v>82</v>
      </c>
      <c r="BB445" s="105" t="s">
        <v>1060</v>
      </c>
    </row>
    <row r="446" spans="1:54" ht="12.75">
      <c r="A446" s="39" t="s">
        <v>384</v>
      </c>
      <c r="B446" s="60" t="s">
        <v>902</v>
      </c>
      <c r="C446" s="61">
        <v>2000</v>
      </c>
      <c r="D446" s="78" t="s">
        <v>95</v>
      </c>
      <c r="E446" s="61">
        <v>2000</v>
      </c>
      <c r="F446" s="78" t="s">
        <v>95</v>
      </c>
      <c r="G446" s="61">
        <v>200000</v>
      </c>
      <c r="H446" s="78" t="s">
        <v>95</v>
      </c>
      <c r="I446" s="61">
        <v>200000</v>
      </c>
      <c r="J446" s="78" t="s">
        <v>95</v>
      </c>
      <c r="K446" s="61">
        <v>2000000</v>
      </c>
      <c r="L446" s="78" t="s">
        <v>95</v>
      </c>
      <c r="M446" s="61">
        <v>2000000</v>
      </c>
      <c r="N446" s="75" t="s">
        <v>95</v>
      </c>
      <c r="O446" s="67">
        <v>44000</v>
      </c>
      <c r="P446" s="67" t="s">
        <v>492</v>
      </c>
      <c r="Q446" s="67">
        <v>190000</v>
      </c>
      <c r="R446" s="67" t="s">
        <v>80</v>
      </c>
      <c r="S446" s="67">
        <v>190000</v>
      </c>
      <c r="T446" s="67" t="s">
        <v>80</v>
      </c>
      <c r="U446" s="67">
        <v>200</v>
      </c>
      <c r="V446" s="67">
        <v>8200</v>
      </c>
      <c r="W446" s="67" t="s">
        <v>81</v>
      </c>
      <c r="X446" s="67">
        <v>200</v>
      </c>
      <c r="Y446" s="67">
        <v>8200</v>
      </c>
      <c r="Z446" s="67" t="s">
        <v>81</v>
      </c>
      <c r="AA446" s="67">
        <v>20000</v>
      </c>
      <c r="AB446" s="67">
        <v>190000</v>
      </c>
      <c r="AC446" s="67" t="s">
        <v>80</v>
      </c>
      <c r="AD446" s="67">
        <v>20000</v>
      </c>
      <c r="AE446" s="67">
        <v>190000</v>
      </c>
      <c r="AF446" s="67" t="s">
        <v>80</v>
      </c>
      <c r="AG446" s="67">
        <v>190000</v>
      </c>
      <c r="AH446" s="67">
        <v>190000</v>
      </c>
      <c r="AI446" s="67" t="s">
        <v>80</v>
      </c>
      <c r="AJ446" s="67">
        <v>190000</v>
      </c>
      <c r="AK446" s="67">
        <v>190000</v>
      </c>
      <c r="AL446" s="67" t="s">
        <v>80</v>
      </c>
      <c r="AM446" s="67">
        <v>15</v>
      </c>
      <c r="AN446" s="67" t="s">
        <v>82</v>
      </c>
      <c r="AO446" s="67">
        <v>0.2</v>
      </c>
      <c r="AP446" s="67" t="s">
        <v>1059</v>
      </c>
      <c r="AQ446" s="67">
        <v>0.0005</v>
      </c>
      <c r="AR446" s="67" t="s">
        <v>1059</v>
      </c>
      <c r="AS446" s="67" t="s">
        <v>82</v>
      </c>
      <c r="AT446" s="67" t="s">
        <v>82</v>
      </c>
      <c r="AU446" s="67" t="s">
        <v>82</v>
      </c>
      <c r="AV446" s="67" t="s">
        <v>82</v>
      </c>
      <c r="AW446" s="67" t="s">
        <v>82</v>
      </c>
      <c r="AX446" s="67" t="s">
        <v>82</v>
      </c>
      <c r="AY446" s="67" t="s">
        <v>82</v>
      </c>
      <c r="AZ446" s="67" t="s">
        <v>82</v>
      </c>
      <c r="BA446" s="67">
        <v>41</v>
      </c>
      <c r="BB446" s="105" t="s">
        <v>1061</v>
      </c>
    </row>
    <row r="447" spans="1:54" ht="12.75">
      <c r="A447" s="39" t="s">
        <v>385</v>
      </c>
      <c r="B447" s="60" t="s">
        <v>903</v>
      </c>
      <c r="C447" s="61">
        <v>4</v>
      </c>
      <c r="D447" s="78" t="s">
        <v>95</v>
      </c>
      <c r="E447" s="61">
        <v>4</v>
      </c>
      <c r="F447" s="78" t="s">
        <v>95</v>
      </c>
      <c r="G447" s="61">
        <v>400</v>
      </c>
      <c r="H447" s="78" t="s">
        <v>95</v>
      </c>
      <c r="I447" s="61">
        <v>400</v>
      </c>
      <c r="J447" s="78" t="s">
        <v>95</v>
      </c>
      <c r="K447" s="61">
        <v>4000</v>
      </c>
      <c r="L447" s="78" t="s">
        <v>95</v>
      </c>
      <c r="M447" s="61">
        <v>4000</v>
      </c>
      <c r="N447" s="75" t="s">
        <v>95</v>
      </c>
      <c r="O447" s="67">
        <v>440</v>
      </c>
      <c r="P447" s="67" t="s">
        <v>492</v>
      </c>
      <c r="Q447" s="67">
        <v>5600</v>
      </c>
      <c r="R447" s="67" t="s">
        <v>492</v>
      </c>
      <c r="S447" s="67">
        <v>190000</v>
      </c>
      <c r="T447" s="67" t="s">
        <v>80</v>
      </c>
      <c r="U447" s="67">
        <v>0.4</v>
      </c>
      <c r="V447" s="67">
        <v>320</v>
      </c>
      <c r="W447" s="67" t="s">
        <v>81</v>
      </c>
      <c r="X447" s="67">
        <v>0.4</v>
      </c>
      <c r="Y447" s="67">
        <v>320</v>
      </c>
      <c r="Z447" s="67" t="s">
        <v>81</v>
      </c>
      <c r="AA447" s="67">
        <v>40</v>
      </c>
      <c r="AB447" s="67">
        <v>32000</v>
      </c>
      <c r="AC447" s="67" t="s">
        <v>81</v>
      </c>
      <c r="AD447" s="67">
        <v>40</v>
      </c>
      <c r="AE447" s="67">
        <v>32000</v>
      </c>
      <c r="AF447" s="67" t="s">
        <v>81</v>
      </c>
      <c r="AG447" s="67">
        <v>400</v>
      </c>
      <c r="AH447" s="67">
        <v>190000</v>
      </c>
      <c r="AI447" s="67" t="s">
        <v>80</v>
      </c>
      <c r="AJ447" s="67">
        <v>400</v>
      </c>
      <c r="AK447" s="67">
        <v>190000</v>
      </c>
      <c r="AL447" s="67" t="s">
        <v>80</v>
      </c>
      <c r="AM447" s="67">
        <v>10</v>
      </c>
      <c r="AN447" s="67" t="s">
        <v>82</v>
      </c>
      <c r="AO447" s="67">
        <v>0.002</v>
      </c>
      <c r="AP447" s="67" t="s">
        <v>1059</v>
      </c>
      <c r="AQ447" s="67">
        <v>2E-05</v>
      </c>
      <c r="AR447" s="67">
        <v>0.0024</v>
      </c>
      <c r="AS447" s="67" t="s">
        <v>82</v>
      </c>
      <c r="AT447" s="67" t="s">
        <v>82</v>
      </c>
      <c r="AU447" s="67" t="s">
        <v>82</v>
      </c>
      <c r="AV447" s="67" t="s">
        <v>82</v>
      </c>
      <c r="AW447" s="67" t="s">
        <v>82</v>
      </c>
      <c r="AX447" s="67" t="s">
        <v>82</v>
      </c>
      <c r="AY447" s="67" t="s">
        <v>82</v>
      </c>
      <c r="AZ447" s="67" t="s">
        <v>82</v>
      </c>
      <c r="BA447" s="67">
        <v>790</v>
      </c>
      <c r="BB447" s="105" t="s">
        <v>1061</v>
      </c>
    </row>
    <row r="448" spans="1:54" ht="12.75">
      <c r="A448" s="39" t="s">
        <v>386</v>
      </c>
      <c r="B448" s="60" t="s">
        <v>904</v>
      </c>
      <c r="C448" s="61">
        <v>6000</v>
      </c>
      <c r="D448" s="78" t="s">
        <v>102</v>
      </c>
      <c r="E448" s="61">
        <v>6000</v>
      </c>
      <c r="F448" s="78" t="s">
        <v>102</v>
      </c>
      <c r="G448" s="61">
        <v>600000</v>
      </c>
      <c r="H448" s="78" t="s">
        <v>102</v>
      </c>
      <c r="I448" s="61">
        <v>600000</v>
      </c>
      <c r="J448" s="78" t="s">
        <v>102</v>
      </c>
      <c r="K448" s="61">
        <v>6000000</v>
      </c>
      <c r="L448" s="78" t="s">
        <v>102</v>
      </c>
      <c r="M448" s="61">
        <v>6000000</v>
      </c>
      <c r="N448" s="75" t="s">
        <v>102</v>
      </c>
      <c r="O448" s="67">
        <v>44000</v>
      </c>
      <c r="P448" s="67" t="s">
        <v>492</v>
      </c>
      <c r="Q448" s="67">
        <v>190000</v>
      </c>
      <c r="R448" s="67" t="s">
        <v>80</v>
      </c>
      <c r="S448" s="67">
        <v>190000</v>
      </c>
      <c r="T448" s="67" t="s">
        <v>80</v>
      </c>
      <c r="U448" s="67">
        <v>600</v>
      </c>
      <c r="V448" s="67">
        <v>1900</v>
      </c>
      <c r="W448" s="67" t="s">
        <v>81</v>
      </c>
      <c r="X448" s="67">
        <v>600</v>
      </c>
      <c r="Y448" s="67">
        <v>1900</v>
      </c>
      <c r="Z448" s="67" t="s">
        <v>81</v>
      </c>
      <c r="AA448" s="67">
        <v>60000</v>
      </c>
      <c r="AB448" s="67">
        <v>190000</v>
      </c>
      <c r="AC448" s="67" t="s">
        <v>80</v>
      </c>
      <c r="AD448" s="67">
        <v>60000</v>
      </c>
      <c r="AE448" s="67">
        <v>190000</v>
      </c>
      <c r="AF448" s="67" t="s">
        <v>80</v>
      </c>
      <c r="AG448" s="67">
        <v>190000</v>
      </c>
      <c r="AH448" s="67">
        <v>190000</v>
      </c>
      <c r="AI448" s="67" t="s">
        <v>80</v>
      </c>
      <c r="AJ448" s="67">
        <v>190000</v>
      </c>
      <c r="AK448" s="67">
        <v>190000</v>
      </c>
      <c r="AL448" s="67" t="s">
        <v>80</v>
      </c>
      <c r="AM448" s="67">
        <v>30</v>
      </c>
      <c r="AN448" s="67" t="s">
        <v>82</v>
      </c>
      <c r="AO448" s="67">
        <v>0.2</v>
      </c>
      <c r="AP448" s="67" t="s">
        <v>1059</v>
      </c>
      <c r="AQ448" s="67">
        <v>0.02</v>
      </c>
      <c r="AR448" s="67" t="s">
        <v>1059</v>
      </c>
      <c r="AS448" s="67" t="s">
        <v>82</v>
      </c>
      <c r="AT448" s="67" t="s">
        <v>82</v>
      </c>
      <c r="AU448" s="67" t="s">
        <v>82</v>
      </c>
      <c r="AV448" s="67" t="s">
        <v>82</v>
      </c>
      <c r="AW448" s="67" t="s">
        <v>82</v>
      </c>
      <c r="AX448" s="67" t="s">
        <v>82</v>
      </c>
      <c r="AY448" s="67" t="s">
        <v>82</v>
      </c>
      <c r="AZ448" s="67" t="s">
        <v>82</v>
      </c>
      <c r="BA448" s="67">
        <v>3</v>
      </c>
      <c r="BB448" s="105" t="s">
        <v>1060</v>
      </c>
    </row>
    <row r="449" spans="1:54" ht="12.75">
      <c r="A449" s="39" t="s">
        <v>387</v>
      </c>
      <c r="B449" s="64" t="s">
        <v>905</v>
      </c>
      <c r="C449" s="61">
        <v>5</v>
      </c>
      <c r="D449" s="78" t="s">
        <v>95</v>
      </c>
      <c r="E449" s="61">
        <v>5</v>
      </c>
      <c r="F449" s="78" t="s">
        <v>95</v>
      </c>
      <c r="G449" s="61">
        <v>500</v>
      </c>
      <c r="H449" s="78" t="s">
        <v>95</v>
      </c>
      <c r="I449" s="61">
        <v>500</v>
      </c>
      <c r="J449" s="78" t="s">
        <v>95</v>
      </c>
      <c r="K449" s="61">
        <v>5000</v>
      </c>
      <c r="L449" s="78" t="s">
        <v>95</v>
      </c>
      <c r="M449" s="61">
        <v>5000</v>
      </c>
      <c r="N449" s="75" t="s">
        <v>95</v>
      </c>
      <c r="O449" s="67">
        <v>110</v>
      </c>
      <c r="P449" s="67" t="s">
        <v>492</v>
      </c>
      <c r="Q449" s="67">
        <v>1400</v>
      </c>
      <c r="R449" s="67" t="s">
        <v>492</v>
      </c>
      <c r="S449" s="67">
        <v>190000</v>
      </c>
      <c r="T449" s="67" t="s">
        <v>80</v>
      </c>
      <c r="U449" s="67">
        <v>0.5</v>
      </c>
      <c r="V449" s="67">
        <v>38</v>
      </c>
      <c r="W449" s="67" t="s">
        <v>81</v>
      </c>
      <c r="X449" s="67">
        <v>0.5</v>
      </c>
      <c r="Y449" s="67">
        <v>38</v>
      </c>
      <c r="Z449" s="67" t="s">
        <v>81</v>
      </c>
      <c r="AA449" s="67">
        <v>50</v>
      </c>
      <c r="AB449" s="67">
        <v>3800</v>
      </c>
      <c r="AC449" s="67" t="s">
        <v>81</v>
      </c>
      <c r="AD449" s="67">
        <v>50</v>
      </c>
      <c r="AE449" s="67">
        <v>3800</v>
      </c>
      <c r="AF449" s="67" t="s">
        <v>81</v>
      </c>
      <c r="AG449" s="67">
        <v>500</v>
      </c>
      <c r="AH449" s="67">
        <v>38000</v>
      </c>
      <c r="AI449" s="67" t="s">
        <v>81</v>
      </c>
      <c r="AJ449" s="67">
        <v>500</v>
      </c>
      <c r="AK449" s="67">
        <v>38000</v>
      </c>
      <c r="AL449" s="67" t="s">
        <v>81</v>
      </c>
      <c r="AM449" s="67">
        <v>15</v>
      </c>
      <c r="AN449" s="67" t="s">
        <v>82</v>
      </c>
      <c r="AO449" s="67">
        <v>0.0005</v>
      </c>
      <c r="AP449" s="67" t="s">
        <v>1059</v>
      </c>
      <c r="AQ449" s="67">
        <v>1E-05</v>
      </c>
      <c r="AR449" s="67">
        <v>0.0018</v>
      </c>
      <c r="AS449" s="67" t="s">
        <v>82</v>
      </c>
      <c r="AT449" s="67" t="s">
        <v>82</v>
      </c>
      <c r="AU449" s="67" t="s">
        <v>82</v>
      </c>
      <c r="AV449" s="67" t="s">
        <v>82</v>
      </c>
      <c r="AW449" s="67" t="s">
        <v>82</v>
      </c>
      <c r="AX449" s="67" t="s">
        <v>82</v>
      </c>
      <c r="AY449" s="67" t="s">
        <v>82</v>
      </c>
      <c r="AZ449" s="67" t="s">
        <v>82</v>
      </c>
      <c r="BA449" s="67">
        <v>75</v>
      </c>
      <c r="BB449" s="105" t="s">
        <v>1061</v>
      </c>
    </row>
    <row r="450" spans="1:54" ht="12.75">
      <c r="A450" s="39" t="s">
        <v>388</v>
      </c>
      <c r="B450" s="64" t="s">
        <v>906</v>
      </c>
      <c r="C450" s="61">
        <v>100</v>
      </c>
      <c r="D450" s="78" t="s">
        <v>95</v>
      </c>
      <c r="E450" s="61">
        <v>100</v>
      </c>
      <c r="F450" s="78" t="s">
        <v>95</v>
      </c>
      <c r="G450" s="61">
        <v>10000</v>
      </c>
      <c r="H450" s="78" t="s">
        <v>95</v>
      </c>
      <c r="I450" s="61">
        <v>10000</v>
      </c>
      <c r="J450" s="78" t="s">
        <v>95</v>
      </c>
      <c r="K450" s="61">
        <v>100000</v>
      </c>
      <c r="L450" s="78" t="s">
        <v>95</v>
      </c>
      <c r="M450" s="61">
        <v>100000</v>
      </c>
      <c r="N450" s="75" t="s">
        <v>95</v>
      </c>
      <c r="O450" s="67" t="s">
        <v>82</v>
      </c>
      <c r="P450" s="67" t="s">
        <v>82</v>
      </c>
      <c r="Q450" s="67" t="s">
        <v>82</v>
      </c>
      <c r="R450" s="67" t="s">
        <v>82</v>
      </c>
      <c r="S450" s="67" t="s">
        <v>82</v>
      </c>
      <c r="T450" s="67" t="s">
        <v>82</v>
      </c>
      <c r="U450" s="67" t="s">
        <v>82</v>
      </c>
      <c r="V450" s="67" t="s">
        <v>82</v>
      </c>
      <c r="W450" s="67" t="s">
        <v>82</v>
      </c>
      <c r="X450" s="67" t="s">
        <v>82</v>
      </c>
      <c r="Y450" s="67" t="s">
        <v>82</v>
      </c>
      <c r="Z450" s="67" t="s">
        <v>82</v>
      </c>
      <c r="AA450" s="67" t="s">
        <v>82</v>
      </c>
      <c r="AB450" s="67" t="s">
        <v>82</v>
      </c>
      <c r="AC450" s="67" t="s">
        <v>82</v>
      </c>
      <c r="AD450" s="67" t="s">
        <v>82</v>
      </c>
      <c r="AE450" s="67" t="s">
        <v>82</v>
      </c>
      <c r="AF450" s="67" t="s">
        <v>82</v>
      </c>
      <c r="AG450" s="67" t="s">
        <v>82</v>
      </c>
      <c r="AH450" s="67" t="s">
        <v>82</v>
      </c>
      <c r="AI450" s="67" t="s">
        <v>82</v>
      </c>
      <c r="AJ450" s="67" t="s">
        <v>82</v>
      </c>
      <c r="AK450" s="67" t="s">
        <v>82</v>
      </c>
      <c r="AL450" s="67" t="s">
        <v>82</v>
      </c>
      <c r="AM450" s="67" t="s">
        <v>82</v>
      </c>
      <c r="AN450" s="67" t="s">
        <v>82</v>
      </c>
      <c r="AO450" s="67" t="s">
        <v>1059</v>
      </c>
      <c r="AP450" s="67" t="s">
        <v>1059</v>
      </c>
      <c r="AQ450" s="67" t="s">
        <v>1059</v>
      </c>
      <c r="AR450" s="67" t="s">
        <v>1059</v>
      </c>
      <c r="AS450" s="67" t="s">
        <v>82</v>
      </c>
      <c r="AT450" s="67" t="s">
        <v>82</v>
      </c>
      <c r="AU450" s="67" t="s">
        <v>82</v>
      </c>
      <c r="AV450" s="67" t="s">
        <v>82</v>
      </c>
      <c r="AW450" s="67" t="s">
        <v>82</v>
      </c>
      <c r="AX450" s="67" t="s">
        <v>82</v>
      </c>
      <c r="AY450" s="67" t="s">
        <v>82</v>
      </c>
      <c r="AZ450" s="67" t="s">
        <v>82</v>
      </c>
      <c r="BA450" s="67" t="s">
        <v>82</v>
      </c>
      <c r="BB450" s="105" t="s">
        <v>1061</v>
      </c>
    </row>
    <row r="451" spans="1:54" ht="12.75">
      <c r="A451" s="39" t="s">
        <v>907</v>
      </c>
      <c r="B451" s="65" t="s">
        <v>908</v>
      </c>
      <c r="C451" s="61">
        <v>100</v>
      </c>
      <c r="D451" s="78" t="s">
        <v>95</v>
      </c>
      <c r="E451" s="61">
        <v>100</v>
      </c>
      <c r="F451" s="78" t="s">
        <v>95</v>
      </c>
      <c r="G451" s="61">
        <v>10000</v>
      </c>
      <c r="H451" s="78" t="s">
        <v>95</v>
      </c>
      <c r="I451" s="61">
        <v>10000</v>
      </c>
      <c r="J451" s="78" t="s">
        <v>95</v>
      </c>
      <c r="K451" s="61">
        <v>100000</v>
      </c>
      <c r="L451" s="78" t="s">
        <v>95</v>
      </c>
      <c r="M451" s="61">
        <v>100000</v>
      </c>
      <c r="N451" s="75" t="s">
        <v>95</v>
      </c>
      <c r="O451" s="67">
        <v>190000</v>
      </c>
      <c r="P451" s="67" t="s">
        <v>80</v>
      </c>
      <c r="Q451" s="67">
        <v>190000</v>
      </c>
      <c r="R451" s="67" t="s">
        <v>80</v>
      </c>
      <c r="S451" s="67">
        <v>190000</v>
      </c>
      <c r="T451" s="67" t="s">
        <v>80</v>
      </c>
      <c r="U451" s="67">
        <v>10</v>
      </c>
      <c r="V451" s="67">
        <v>190000</v>
      </c>
      <c r="W451" s="67" t="s">
        <v>80</v>
      </c>
      <c r="X451" s="67">
        <v>10</v>
      </c>
      <c r="Y451" s="67">
        <v>190000</v>
      </c>
      <c r="Z451" s="67" t="s">
        <v>80</v>
      </c>
      <c r="AA451" s="67">
        <v>1000</v>
      </c>
      <c r="AB451" s="67">
        <v>190000</v>
      </c>
      <c r="AC451" s="67"/>
      <c r="AD451" s="67">
        <v>1000</v>
      </c>
      <c r="AE451" s="67">
        <v>190000</v>
      </c>
      <c r="AF451" s="67" t="s">
        <v>80</v>
      </c>
      <c r="AG451" s="67">
        <v>10000</v>
      </c>
      <c r="AH451" s="67">
        <v>190000</v>
      </c>
      <c r="AI451" s="67" t="s">
        <v>80</v>
      </c>
      <c r="AJ451" s="67">
        <v>10000</v>
      </c>
      <c r="AK451" s="67">
        <v>190000</v>
      </c>
      <c r="AL451" s="67" t="s">
        <v>80</v>
      </c>
      <c r="AM451" s="67">
        <v>5</v>
      </c>
      <c r="AN451" s="67" t="s">
        <v>82</v>
      </c>
      <c r="AO451" s="67">
        <v>1.5</v>
      </c>
      <c r="AP451" s="67" t="s">
        <v>1059</v>
      </c>
      <c r="AQ451" s="67" t="s">
        <v>1059</v>
      </c>
      <c r="AR451" s="67" t="s">
        <v>1059</v>
      </c>
      <c r="AS451" s="67" t="s">
        <v>82</v>
      </c>
      <c r="AT451" s="67" t="s">
        <v>82</v>
      </c>
      <c r="AU451" s="67" t="s">
        <v>82</v>
      </c>
      <c r="AV451" s="67" t="s">
        <v>82</v>
      </c>
      <c r="AW451" s="67" t="s">
        <v>82</v>
      </c>
      <c r="AX451" s="67" t="s">
        <v>82</v>
      </c>
      <c r="AY451" s="67" t="s">
        <v>82</v>
      </c>
      <c r="AZ451" s="67" t="s">
        <v>82</v>
      </c>
      <c r="BA451" s="67">
        <v>1800000</v>
      </c>
      <c r="BB451" s="105" t="s">
        <v>1061</v>
      </c>
    </row>
    <row r="452" spans="1:54" ht="12.75">
      <c r="A452" s="39" t="s">
        <v>909</v>
      </c>
      <c r="B452" s="65" t="s">
        <v>910</v>
      </c>
      <c r="C452" s="61">
        <v>100</v>
      </c>
      <c r="D452" s="78" t="s">
        <v>95</v>
      </c>
      <c r="E452" s="61">
        <v>100</v>
      </c>
      <c r="F452" s="78" t="s">
        <v>95</v>
      </c>
      <c r="G452" s="61">
        <v>10000</v>
      </c>
      <c r="H452" s="78" t="s">
        <v>95</v>
      </c>
      <c r="I452" s="61">
        <v>10000</v>
      </c>
      <c r="J452" s="78" t="s">
        <v>95</v>
      </c>
      <c r="K452" s="61">
        <v>100000</v>
      </c>
      <c r="L452" s="78" t="s">
        <v>95</v>
      </c>
      <c r="M452" s="61">
        <v>100000</v>
      </c>
      <c r="N452" s="75" t="s">
        <v>95</v>
      </c>
      <c r="O452" s="67">
        <v>660</v>
      </c>
      <c r="P452" s="67" t="s">
        <v>492</v>
      </c>
      <c r="Q452" s="67">
        <v>8400</v>
      </c>
      <c r="R452" s="67" t="s">
        <v>492</v>
      </c>
      <c r="S452" s="67">
        <v>20000</v>
      </c>
      <c r="T452" s="67" t="s">
        <v>389</v>
      </c>
      <c r="U452" s="67">
        <v>10</v>
      </c>
      <c r="V452" s="67">
        <v>190</v>
      </c>
      <c r="W452" s="67" t="s">
        <v>81</v>
      </c>
      <c r="X452" s="67">
        <v>10</v>
      </c>
      <c r="Y452" s="67">
        <v>190</v>
      </c>
      <c r="Z452" s="67" t="s">
        <v>81</v>
      </c>
      <c r="AA452" s="67">
        <v>1000</v>
      </c>
      <c r="AB452" s="67">
        <v>19000</v>
      </c>
      <c r="AC452" s="67" t="s">
        <v>81</v>
      </c>
      <c r="AD452" s="67">
        <v>1000</v>
      </c>
      <c r="AE452" s="67">
        <v>19000</v>
      </c>
      <c r="AF452" s="67" t="s">
        <v>81</v>
      </c>
      <c r="AG452" s="67">
        <v>10000</v>
      </c>
      <c r="AH452" s="67">
        <v>190000</v>
      </c>
      <c r="AI452" s="67" t="s">
        <v>80</v>
      </c>
      <c r="AJ452" s="67">
        <v>10000</v>
      </c>
      <c r="AK452" s="67">
        <v>190000</v>
      </c>
      <c r="AL452" s="67" t="s">
        <v>80</v>
      </c>
      <c r="AM452" s="67">
        <v>15</v>
      </c>
      <c r="AN452" s="67" t="s">
        <v>82</v>
      </c>
      <c r="AO452" s="67">
        <v>0.003</v>
      </c>
      <c r="AP452" s="67" t="s">
        <v>1059</v>
      </c>
      <c r="AQ452" s="67">
        <v>8E-06</v>
      </c>
      <c r="AR452" s="67">
        <v>0.084</v>
      </c>
      <c r="AS452" s="67" t="s">
        <v>82</v>
      </c>
      <c r="AT452" s="67" t="s">
        <v>82</v>
      </c>
      <c r="AU452" s="67" t="s">
        <v>82</v>
      </c>
      <c r="AV452" s="67" t="s">
        <v>82</v>
      </c>
      <c r="AW452" s="67" t="s">
        <v>82</v>
      </c>
      <c r="AX452" s="67" t="s">
        <v>82</v>
      </c>
      <c r="AY452" s="67" t="s">
        <v>82</v>
      </c>
      <c r="AZ452" s="67" t="s">
        <v>82</v>
      </c>
      <c r="BA452" s="67">
        <v>19</v>
      </c>
      <c r="BB452" s="105" t="s">
        <v>1061</v>
      </c>
    </row>
    <row r="453" spans="1:54" ht="12.75">
      <c r="A453" s="39" t="s">
        <v>390</v>
      </c>
      <c r="B453" s="60" t="s">
        <v>911</v>
      </c>
      <c r="C453" s="61">
        <v>11</v>
      </c>
      <c r="D453" s="78" t="s">
        <v>492</v>
      </c>
      <c r="E453" s="61">
        <v>31</v>
      </c>
      <c r="F453" s="78" t="s">
        <v>492</v>
      </c>
      <c r="G453" s="61">
        <v>1100</v>
      </c>
      <c r="H453" s="78" t="s">
        <v>492</v>
      </c>
      <c r="I453" s="61">
        <v>3100</v>
      </c>
      <c r="J453" s="78" t="s">
        <v>492</v>
      </c>
      <c r="K453" s="61">
        <v>11000</v>
      </c>
      <c r="L453" s="78" t="s">
        <v>492</v>
      </c>
      <c r="M453" s="61">
        <v>31000</v>
      </c>
      <c r="N453" s="75" t="s">
        <v>492</v>
      </c>
      <c r="O453" s="67">
        <v>66</v>
      </c>
      <c r="P453" s="67" t="s">
        <v>492</v>
      </c>
      <c r="Q453" s="67">
        <v>840</v>
      </c>
      <c r="R453" s="67" t="s">
        <v>492</v>
      </c>
      <c r="S453" s="67">
        <v>190000</v>
      </c>
      <c r="T453" s="67" t="s">
        <v>389</v>
      </c>
      <c r="U453" s="67">
        <v>1.1</v>
      </c>
      <c r="V453" s="67">
        <v>50</v>
      </c>
      <c r="W453" s="67" t="s">
        <v>81</v>
      </c>
      <c r="X453" s="67">
        <v>3.1</v>
      </c>
      <c r="Y453" s="67">
        <v>140</v>
      </c>
      <c r="Z453" s="67" t="s">
        <v>81</v>
      </c>
      <c r="AA453" s="67">
        <v>110</v>
      </c>
      <c r="AB453" s="67">
        <v>5000</v>
      </c>
      <c r="AC453" s="67" t="s">
        <v>81</v>
      </c>
      <c r="AD453" s="67">
        <v>310</v>
      </c>
      <c r="AE453" s="67">
        <v>14000</v>
      </c>
      <c r="AF453" s="67" t="s">
        <v>81</v>
      </c>
      <c r="AG453" s="67">
        <v>1100</v>
      </c>
      <c r="AH453" s="67">
        <v>50000</v>
      </c>
      <c r="AI453" s="67" t="s">
        <v>81</v>
      </c>
      <c r="AJ453" s="67">
        <v>3100</v>
      </c>
      <c r="AK453" s="67">
        <v>140000</v>
      </c>
      <c r="AL453" s="67" t="s">
        <v>81</v>
      </c>
      <c r="AM453" s="67">
        <v>15</v>
      </c>
      <c r="AN453" s="67" t="s">
        <v>82</v>
      </c>
      <c r="AO453" s="67">
        <v>0.0003</v>
      </c>
      <c r="AP453" s="67" t="s">
        <v>1059</v>
      </c>
      <c r="AQ453" s="67">
        <v>6E-06</v>
      </c>
      <c r="AR453" s="67">
        <v>0.009</v>
      </c>
      <c r="AS453" s="67" t="s">
        <v>82</v>
      </c>
      <c r="AT453" s="67" t="s">
        <v>82</v>
      </c>
      <c r="AU453" s="67" t="s">
        <v>82</v>
      </c>
      <c r="AV453" s="67" t="s">
        <v>82</v>
      </c>
      <c r="AW453" s="67" t="s">
        <v>82</v>
      </c>
      <c r="AX453" s="67" t="s">
        <v>82</v>
      </c>
      <c r="AY453" s="67" t="s">
        <v>82</v>
      </c>
      <c r="AZ453" s="67" t="s">
        <v>82</v>
      </c>
      <c r="BA453" s="67">
        <v>45</v>
      </c>
      <c r="BB453" s="105" t="s">
        <v>1061</v>
      </c>
    </row>
    <row r="454" spans="1:54" ht="12.75">
      <c r="A454" s="39" t="s">
        <v>391</v>
      </c>
      <c r="B454" s="60" t="s">
        <v>912</v>
      </c>
      <c r="C454" s="61">
        <v>1000</v>
      </c>
      <c r="D454" s="78" t="s">
        <v>95</v>
      </c>
      <c r="E454" s="61">
        <v>1000</v>
      </c>
      <c r="F454" s="78" t="s">
        <v>95</v>
      </c>
      <c r="G454" s="61">
        <v>100000</v>
      </c>
      <c r="H454" s="78" t="s">
        <v>95</v>
      </c>
      <c r="I454" s="61">
        <v>100000</v>
      </c>
      <c r="J454" s="78" t="s">
        <v>95</v>
      </c>
      <c r="K454" s="61">
        <v>1000000</v>
      </c>
      <c r="L454" s="78" t="s">
        <v>95</v>
      </c>
      <c r="M454" s="61">
        <v>1000000</v>
      </c>
      <c r="N454" s="75" t="s">
        <v>95</v>
      </c>
      <c r="O454" s="67">
        <v>8100</v>
      </c>
      <c r="P454" s="67" t="s">
        <v>492</v>
      </c>
      <c r="Q454" s="67">
        <v>100000</v>
      </c>
      <c r="R454" s="67" t="s">
        <v>492</v>
      </c>
      <c r="S454" s="67">
        <v>190000</v>
      </c>
      <c r="T454" s="67" t="s">
        <v>80</v>
      </c>
      <c r="U454" s="67">
        <v>100</v>
      </c>
      <c r="V454" s="67">
        <v>43000</v>
      </c>
      <c r="W454" s="67" t="s">
        <v>81</v>
      </c>
      <c r="X454" s="67">
        <v>100</v>
      </c>
      <c r="Y454" s="67">
        <v>43000</v>
      </c>
      <c r="Z454" s="67" t="s">
        <v>81</v>
      </c>
      <c r="AA454" s="67">
        <v>10000</v>
      </c>
      <c r="AB454" s="67">
        <v>190000</v>
      </c>
      <c r="AC454" s="67" t="s">
        <v>80</v>
      </c>
      <c r="AD454" s="67">
        <v>10000</v>
      </c>
      <c r="AE454" s="67">
        <v>190000</v>
      </c>
      <c r="AF454" s="67" t="s">
        <v>80</v>
      </c>
      <c r="AG454" s="67">
        <v>100000</v>
      </c>
      <c r="AH454" s="67">
        <v>190000</v>
      </c>
      <c r="AI454" s="67" t="s">
        <v>80</v>
      </c>
      <c r="AJ454" s="67">
        <v>100000</v>
      </c>
      <c r="AK454" s="67">
        <v>190000</v>
      </c>
      <c r="AL454" s="67" t="s">
        <v>80</v>
      </c>
      <c r="AM454" s="67">
        <v>10</v>
      </c>
      <c r="AN454" s="67" t="s">
        <v>82</v>
      </c>
      <c r="AO454" s="67">
        <v>0.037</v>
      </c>
      <c r="AP454" s="67" t="s">
        <v>1059</v>
      </c>
      <c r="AQ454" s="67" t="s">
        <v>1059</v>
      </c>
      <c r="AR454" s="67" t="s">
        <v>1059</v>
      </c>
      <c r="AS454" s="67" t="s">
        <v>82</v>
      </c>
      <c r="AT454" s="67" t="s">
        <v>82</v>
      </c>
      <c r="AU454" s="67" t="s">
        <v>82</v>
      </c>
      <c r="AV454" s="67" t="s">
        <v>82</v>
      </c>
      <c r="AW454" s="67" t="s">
        <v>82</v>
      </c>
      <c r="AX454" s="67" t="s">
        <v>82</v>
      </c>
      <c r="AY454" s="67" t="s">
        <v>82</v>
      </c>
      <c r="AZ454" s="67" t="s">
        <v>82</v>
      </c>
      <c r="BA454" s="67">
        <v>430</v>
      </c>
      <c r="BB454" s="105" t="s">
        <v>1061</v>
      </c>
    </row>
    <row r="455" spans="1:54" ht="12.75">
      <c r="A455" s="66" t="s">
        <v>392</v>
      </c>
      <c r="B455" s="60" t="s">
        <v>913</v>
      </c>
      <c r="C455" s="61">
        <v>200</v>
      </c>
      <c r="D455" s="78" t="s">
        <v>95</v>
      </c>
      <c r="E455" s="61">
        <v>200</v>
      </c>
      <c r="F455" s="78" t="s">
        <v>95</v>
      </c>
      <c r="G455" s="61">
        <v>20000</v>
      </c>
      <c r="H455" s="78" t="s">
        <v>95</v>
      </c>
      <c r="I455" s="61">
        <v>20000</v>
      </c>
      <c r="J455" s="78" t="s">
        <v>95</v>
      </c>
      <c r="K455" s="61">
        <v>200000</v>
      </c>
      <c r="L455" s="78" t="s">
        <v>95</v>
      </c>
      <c r="M455" s="61">
        <v>200000</v>
      </c>
      <c r="N455" s="75" t="s">
        <v>95</v>
      </c>
      <c r="O455" s="67">
        <v>4400</v>
      </c>
      <c r="P455" s="67" t="s">
        <v>492</v>
      </c>
      <c r="Q455" s="67">
        <v>56000</v>
      </c>
      <c r="R455" s="67" t="s">
        <v>492</v>
      </c>
      <c r="S455" s="67">
        <v>190000</v>
      </c>
      <c r="T455" s="67" t="s">
        <v>80</v>
      </c>
      <c r="U455" s="67">
        <v>20</v>
      </c>
      <c r="V455" s="67">
        <v>200</v>
      </c>
      <c r="W455" s="67" t="s">
        <v>81</v>
      </c>
      <c r="X455" s="67">
        <v>20</v>
      </c>
      <c r="Y455" s="67">
        <v>200</v>
      </c>
      <c r="Z455" s="67" t="s">
        <v>81</v>
      </c>
      <c r="AA455" s="67">
        <v>2000</v>
      </c>
      <c r="AB455" s="67">
        <v>20000</v>
      </c>
      <c r="AC455" s="67" t="s">
        <v>81</v>
      </c>
      <c r="AD455" s="67">
        <v>2000</v>
      </c>
      <c r="AE455" s="67">
        <v>20000</v>
      </c>
      <c r="AF455" s="67" t="s">
        <v>81</v>
      </c>
      <c r="AG455" s="67">
        <v>20000</v>
      </c>
      <c r="AH455" s="67">
        <v>190000</v>
      </c>
      <c r="AI455" s="67" t="s">
        <v>80</v>
      </c>
      <c r="AJ455" s="67">
        <v>20000</v>
      </c>
      <c r="AK455" s="67">
        <v>190000</v>
      </c>
      <c r="AL455" s="67" t="s">
        <v>80</v>
      </c>
      <c r="AM455" s="67">
        <v>20</v>
      </c>
      <c r="AN455" s="67" t="s">
        <v>82</v>
      </c>
      <c r="AO455" s="67">
        <v>0.02</v>
      </c>
      <c r="AP455" s="67" t="s">
        <v>1059</v>
      </c>
      <c r="AQ455" s="67" t="s">
        <v>1059</v>
      </c>
      <c r="AR455" s="67" t="s">
        <v>1059</v>
      </c>
      <c r="AS455" s="67" t="s">
        <v>82</v>
      </c>
      <c r="AT455" s="67" t="s">
        <v>82</v>
      </c>
      <c r="AU455" s="67" t="s">
        <v>82</v>
      </c>
      <c r="AV455" s="67" t="s">
        <v>82</v>
      </c>
      <c r="AW455" s="67" t="s">
        <v>82</v>
      </c>
      <c r="AX455" s="67" t="s">
        <v>82</v>
      </c>
      <c r="AY455" s="67" t="s">
        <v>82</v>
      </c>
      <c r="AZ455" s="67" t="s">
        <v>82</v>
      </c>
      <c r="BA455" s="67">
        <v>9.9</v>
      </c>
      <c r="BB455" s="105" t="s">
        <v>1061</v>
      </c>
    </row>
    <row r="456" spans="1:54" ht="12.75">
      <c r="A456" s="53" t="s">
        <v>406</v>
      </c>
      <c r="B456" s="60" t="s">
        <v>914</v>
      </c>
      <c r="C456" s="61">
        <v>4000</v>
      </c>
      <c r="D456" s="78" t="s">
        <v>95</v>
      </c>
      <c r="E456" s="61">
        <v>4000</v>
      </c>
      <c r="F456" s="78" t="s">
        <v>95</v>
      </c>
      <c r="G456" s="61">
        <v>400000</v>
      </c>
      <c r="H456" s="78" t="s">
        <v>95</v>
      </c>
      <c r="I456" s="61">
        <v>400000</v>
      </c>
      <c r="J456" s="78" t="s">
        <v>95</v>
      </c>
      <c r="K456" s="61">
        <v>4000000</v>
      </c>
      <c r="L456" s="78" t="s">
        <v>95</v>
      </c>
      <c r="M456" s="61">
        <v>4000000</v>
      </c>
      <c r="N456" s="75" t="s">
        <v>95</v>
      </c>
      <c r="O456" s="67">
        <v>8800</v>
      </c>
      <c r="P456" s="67" t="s">
        <v>492</v>
      </c>
      <c r="Q456" s="67">
        <v>110000</v>
      </c>
      <c r="R456" s="67" t="s">
        <v>492</v>
      </c>
      <c r="S456" s="67">
        <v>190000</v>
      </c>
      <c r="T456" s="67" t="s">
        <v>80</v>
      </c>
      <c r="U456" s="67">
        <v>400</v>
      </c>
      <c r="V456" s="67">
        <v>44</v>
      </c>
      <c r="W456" s="67" t="s">
        <v>81</v>
      </c>
      <c r="X456" s="67">
        <v>400</v>
      </c>
      <c r="Y456" s="67">
        <v>44</v>
      </c>
      <c r="Z456" s="67" t="s">
        <v>81</v>
      </c>
      <c r="AA456" s="67">
        <v>40000</v>
      </c>
      <c r="AB456" s="67">
        <v>4400</v>
      </c>
      <c r="AC456" s="67" t="s">
        <v>81</v>
      </c>
      <c r="AD456" s="67">
        <v>40000</v>
      </c>
      <c r="AE456" s="67">
        <v>4400</v>
      </c>
      <c r="AF456" s="67" t="s">
        <v>81</v>
      </c>
      <c r="AG456" s="67">
        <v>190000</v>
      </c>
      <c r="AH456" s="67">
        <v>44000</v>
      </c>
      <c r="AI456" s="67" t="s">
        <v>81</v>
      </c>
      <c r="AJ456" s="67">
        <v>190000</v>
      </c>
      <c r="AK456" s="67">
        <v>44000</v>
      </c>
      <c r="AL456" s="67" t="s">
        <v>81</v>
      </c>
      <c r="AM456" s="67" t="s">
        <v>82</v>
      </c>
      <c r="AN456" s="67">
        <v>2000</v>
      </c>
      <c r="AO456" s="67">
        <v>0.04</v>
      </c>
      <c r="AP456" s="67" t="s">
        <v>1059</v>
      </c>
      <c r="AQ456" s="67">
        <v>0.013</v>
      </c>
      <c r="AR456" s="67" t="s">
        <v>1059</v>
      </c>
      <c r="AS456" s="67" t="s">
        <v>82</v>
      </c>
      <c r="AT456" s="67" t="s">
        <v>82</v>
      </c>
      <c r="AU456" s="67" t="s">
        <v>82</v>
      </c>
      <c r="AV456" s="67" t="s">
        <v>82</v>
      </c>
      <c r="AW456" s="67" t="s">
        <v>82</v>
      </c>
      <c r="AX456" s="67" t="s">
        <v>82</v>
      </c>
      <c r="AY456" s="67" t="s">
        <v>82</v>
      </c>
      <c r="AZ456" s="67" t="s">
        <v>82</v>
      </c>
      <c r="BA456" s="67" t="s">
        <v>82</v>
      </c>
      <c r="BB456" s="105" t="s">
        <v>1060</v>
      </c>
    </row>
    <row r="457" spans="1:54" ht="12.75">
      <c r="A457" s="39" t="s">
        <v>393</v>
      </c>
      <c r="B457" s="60" t="s">
        <v>915</v>
      </c>
      <c r="C457" s="61">
        <v>5</v>
      </c>
      <c r="D457" s="78" t="s">
        <v>95</v>
      </c>
      <c r="E457" s="61">
        <v>5</v>
      </c>
      <c r="F457" s="78" t="s">
        <v>95</v>
      </c>
      <c r="G457" s="61">
        <v>500</v>
      </c>
      <c r="H457" s="78" t="s">
        <v>95</v>
      </c>
      <c r="I457" s="61">
        <v>500</v>
      </c>
      <c r="J457" s="78" t="s">
        <v>95</v>
      </c>
      <c r="K457" s="61">
        <v>5000</v>
      </c>
      <c r="L457" s="78" t="s">
        <v>95</v>
      </c>
      <c r="M457" s="61">
        <v>5000</v>
      </c>
      <c r="N457" s="75" t="s">
        <v>95</v>
      </c>
      <c r="O457" s="67">
        <v>500</v>
      </c>
      <c r="P457" s="67" t="s">
        <v>1110</v>
      </c>
      <c r="Q457" s="67">
        <v>1000</v>
      </c>
      <c r="R457" s="67" t="s">
        <v>79</v>
      </c>
      <c r="S457" s="67">
        <v>190000</v>
      </c>
      <c r="T457" s="67" t="s">
        <v>80</v>
      </c>
      <c r="U457" s="67">
        <v>0.5</v>
      </c>
      <c r="V457" s="67">
        <v>450</v>
      </c>
      <c r="W457" s="67" t="s">
        <v>81</v>
      </c>
      <c r="X457" s="67">
        <v>0.5</v>
      </c>
      <c r="Y457" s="67">
        <v>450</v>
      </c>
      <c r="Z457" s="67" t="s">
        <v>81</v>
      </c>
      <c r="AA457" s="67">
        <v>50</v>
      </c>
      <c r="AB457" s="67">
        <v>45000</v>
      </c>
      <c r="AC457" s="67" t="s">
        <v>81</v>
      </c>
      <c r="AD457" s="67">
        <v>50</v>
      </c>
      <c r="AE457" s="67">
        <v>45000</v>
      </c>
      <c r="AF457" s="67" t="s">
        <v>81</v>
      </c>
      <c r="AG457" s="67">
        <v>500</v>
      </c>
      <c r="AH457" s="67">
        <v>190000</v>
      </c>
      <c r="AI457" s="67" t="s">
        <v>80</v>
      </c>
      <c r="AJ457" s="67">
        <v>500</v>
      </c>
      <c r="AK457" s="67">
        <v>190000</v>
      </c>
      <c r="AL457" s="67" t="s">
        <v>80</v>
      </c>
      <c r="AM457" s="67">
        <v>10</v>
      </c>
      <c r="AN457" s="67" t="s">
        <v>82</v>
      </c>
      <c r="AO457" s="67" t="s">
        <v>1059</v>
      </c>
      <c r="AP457" s="67">
        <v>0.0085</v>
      </c>
      <c r="AQ457" s="67" t="s">
        <v>1059</v>
      </c>
      <c r="AR457" s="67">
        <v>1.2E-05</v>
      </c>
      <c r="AS457" s="67" t="s">
        <v>82</v>
      </c>
      <c r="AT457" s="67" t="s">
        <v>82</v>
      </c>
      <c r="AU457" s="67" t="s">
        <v>82</v>
      </c>
      <c r="AV457" s="67" t="s">
        <v>82</v>
      </c>
      <c r="AW457" s="67" t="s">
        <v>82</v>
      </c>
      <c r="AX457" s="67" t="s">
        <v>82</v>
      </c>
      <c r="AY457" s="67" t="s">
        <v>82</v>
      </c>
      <c r="AZ457" s="67" t="s">
        <v>82</v>
      </c>
      <c r="BA457" s="67">
        <v>900</v>
      </c>
      <c r="BB457" s="105" t="s">
        <v>1061</v>
      </c>
    </row>
    <row r="458" spans="1:54" ht="12.75">
      <c r="A458" s="39" t="s">
        <v>449</v>
      </c>
      <c r="B458" s="60" t="s">
        <v>916</v>
      </c>
      <c r="C458" s="61">
        <v>73</v>
      </c>
      <c r="D458" s="78" t="s">
        <v>492</v>
      </c>
      <c r="E458" s="61">
        <v>200</v>
      </c>
      <c r="F458" s="78" t="s">
        <v>492</v>
      </c>
      <c r="G458" s="61">
        <v>7300</v>
      </c>
      <c r="H458" s="78" t="s">
        <v>492</v>
      </c>
      <c r="I458" s="61">
        <v>20000</v>
      </c>
      <c r="J458" s="78" t="s">
        <v>492</v>
      </c>
      <c r="K458" s="61">
        <v>73000</v>
      </c>
      <c r="L458" s="78" t="s">
        <v>492</v>
      </c>
      <c r="M458" s="61">
        <v>200000</v>
      </c>
      <c r="N458" s="75" t="s">
        <v>492</v>
      </c>
      <c r="O458" s="67">
        <v>440</v>
      </c>
      <c r="P458" s="67" t="s">
        <v>492</v>
      </c>
      <c r="Q458" s="67">
        <v>5600</v>
      </c>
      <c r="R458" s="67" t="s">
        <v>492</v>
      </c>
      <c r="S458" s="67">
        <v>190000</v>
      </c>
      <c r="T458" s="67" t="s">
        <v>80</v>
      </c>
      <c r="U458" s="67">
        <v>7.3</v>
      </c>
      <c r="V458" s="67">
        <v>2200</v>
      </c>
      <c r="W458" s="67" t="s">
        <v>81</v>
      </c>
      <c r="X458" s="67">
        <v>20</v>
      </c>
      <c r="Y458" s="67">
        <v>6000</v>
      </c>
      <c r="Z458" s="67" t="s">
        <v>81</v>
      </c>
      <c r="AA458" s="67">
        <v>730</v>
      </c>
      <c r="AB458" s="67">
        <v>190000</v>
      </c>
      <c r="AC458" s="67" t="s">
        <v>80</v>
      </c>
      <c r="AD458" s="67">
        <v>2000</v>
      </c>
      <c r="AE458" s="67">
        <v>190000</v>
      </c>
      <c r="AF458" s="67" t="s">
        <v>80</v>
      </c>
      <c r="AG458" s="67">
        <v>7300</v>
      </c>
      <c r="AH458" s="67">
        <v>190000</v>
      </c>
      <c r="AI458" s="67" t="s">
        <v>80</v>
      </c>
      <c r="AJ458" s="67">
        <v>20000</v>
      </c>
      <c r="AK458" s="67">
        <v>190000</v>
      </c>
      <c r="AL458" s="67" t="s">
        <v>80</v>
      </c>
      <c r="AM458" s="67">
        <v>10</v>
      </c>
      <c r="AN458" s="67" t="s">
        <v>82</v>
      </c>
      <c r="AO458" s="67">
        <v>0.002</v>
      </c>
      <c r="AP458" s="67" t="s">
        <v>1059</v>
      </c>
      <c r="AQ458" s="67" t="s">
        <v>1059</v>
      </c>
      <c r="AR458" s="67" t="s">
        <v>1059</v>
      </c>
      <c r="AS458" s="67" t="s">
        <v>82</v>
      </c>
      <c r="AT458" s="67" t="s">
        <v>82</v>
      </c>
      <c r="AU458" s="67" t="s">
        <v>82</v>
      </c>
      <c r="AV458" s="67" t="s">
        <v>82</v>
      </c>
      <c r="AW458" s="67" t="s">
        <v>82</v>
      </c>
      <c r="AX458" s="67" t="s">
        <v>82</v>
      </c>
      <c r="AY458" s="67" t="s">
        <v>82</v>
      </c>
      <c r="AZ458" s="67" t="s">
        <v>82</v>
      </c>
      <c r="BA458" s="67">
        <v>300</v>
      </c>
      <c r="BB458" s="105" t="s">
        <v>1060</v>
      </c>
    </row>
    <row r="459" spans="1:54" ht="12.75">
      <c r="A459" s="39" t="s">
        <v>407</v>
      </c>
      <c r="B459" s="60" t="s">
        <v>917</v>
      </c>
      <c r="C459" s="61">
        <v>300</v>
      </c>
      <c r="D459" s="78" t="s">
        <v>102</v>
      </c>
      <c r="E459" s="61">
        <v>300</v>
      </c>
      <c r="F459" s="78" t="s">
        <v>102</v>
      </c>
      <c r="G459" s="61">
        <v>30000</v>
      </c>
      <c r="H459" s="78" t="s">
        <v>102</v>
      </c>
      <c r="I459" s="61">
        <v>30000</v>
      </c>
      <c r="J459" s="78" t="s">
        <v>102</v>
      </c>
      <c r="K459" s="61">
        <v>300000</v>
      </c>
      <c r="L459" s="78" t="s">
        <v>102</v>
      </c>
      <c r="M459" s="61">
        <v>300000</v>
      </c>
      <c r="N459" s="75" t="s">
        <v>102</v>
      </c>
      <c r="O459" s="67">
        <v>10000</v>
      </c>
      <c r="P459" s="67" t="s">
        <v>492</v>
      </c>
      <c r="Q459" s="67">
        <v>130000</v>
      </c>
      <c r="R459" s="67" t="s">
        <v>492</v>
      </c>
      <c r="S459" s="67">
        <v>190000</v>
      </c>
      <c r="T459" s="67" t="s">
        <v>80</v>
      </c>
      <c r="U459" s="67">
        <v>30</v>
      </c>
      <c r="V459" s="67">
        <v>2000</v>
      </c>
      <c r="W459" s="67" t="s">
        <v>81</v>
      </c>
      <c r="X459" s="67">
        <v>30</v>
      </c>
      <c r="Y459" s="67">
        <v>2000</v>
      </c>
      <c r="Z459" s="67" t="s">
        <v>81</v>
      </c>
      <c r="AA459" s="67">
        <v>3000</v>
      </c>
      <c r="AB459" s="67">
        <v>190000</v>
      </c>
      <c r="AC459" s="67" t="s">
        <v>80</v>
      </c>
      <c r="AD459" s="67">
        <v>3000</v>
      </c>
      <c r="AE459" s="67">
        <v>190000</v>
      </c>
      <c r="AF459" s="67" t="s">
        <v>80</v>
      </c>
      <c r="AG459" s="67">
        <v>30000</v>
      </c>
      <c r="AH459" s="67">
        <v>190000</v>
      </c>
      <c r="AI459" s="67" t="s">
        <v>80</v>
      </c>
      <c r="AJ459" s="67">
        <v>30000</v>
      </c>
      <c r="AK459" s="67">
        <v>190000</v>
      </c>
      <c r="AL459" s="67" t="s">
        <v>80</v>
      </c>
      <c r="AM459" s="67">
        <v>15</v>
      </c>
      <c r="AN459" s="67">
        <v>50</v>
      </c>
      <c r="AO459" s="67">
        <v>0.047</v>
      </c>
      <c r="AP459" s="67" t="s">
        <v>1059</v>
      </c>
      <c r="AQ459" s="67">
        <v>5E-05</v>
      </c>
      <c r="AR459" s="67" t="s">
        <v>1059</v>
      </c>
      <c r="AS459" s="67" t="s">
        <v>82</v>
      </c>
      <c r="AT459" s="67" t="s">
        <v>82</v>
      </c>
      <c r="AU459" s="67" t="s">
        <v>82</v>
      </c>
      <c r="AV459" s="67" t="s">
        <v>82</v>
      </c>
      <c r="AW459" s="67" t="s">
        <v>82</v>
      </c>
      <c r="AX459" s="67" t="s">
        <v>82</v>
      </c>
      <c r="AY459" s="67" t="s">
        <v>82</v>
      </c>
      <c r="AZ459" s="67" t="s">
        <v>82</v>
      </c>
      <c r="BA459" s="67">
        <v>65</v>
      </c>
      <c r="BB459" s="105" t="s">
        <v>1061</v>
      </c>
    </row>
    <row r="460" spans="1:54" ht="12.75">
      <c r="A460" s="39" t="s">
        <v>394</v>
      </c>
      <c r="B460" s="60" t="s">
        <v>918</v>
      </c>
      <c r="C460" s="61">
        <v>2</v>
      </c>
      <c r="D460" s="78" t="s">
        <v>95</v>
      </c>
      <c r="E460" s="61">
        <v>2</v>
      </c>
      <c r="F460" s="78" t="s">
        <v>95</v>
      </c>
      <c r="G460" s="61">
        <v>200</v>
      </c>
      <c r="H460" s="78" t="s">
        <v>95</v>
      </c>
      <c r="I460" s="61">
        <v>200</v>
      </c>
      <c r="J460" s="78" t="s">
        <v>95</v>
      </c>
      <c r="K460" s="61">
        <v>2000</v>
      </c>
      <c r="L460" s="78" t="s">
        <v>95</v>
      </c>
      <c r="M460" s="61">
        <v>2000</v>
      </c>
      <c r="N460" s="75" t="s">
        <v>95</v>
      </c>
      <c r="O460" s="67">
        <v>35</v>
      </c>
      <c r="P460" s="67" t="s">
        <v>492</v>
      </c>
      <c r="Q460" s="67">
        <v>450</v>
      </c>
      <c r="R460" s="67" t="s">
        <v>492</v>
      </c>
      <c r="S460" s="67">
        <v>190000</v>
      </c>
      <c r="T460" s="67" t="s">
        <v>80</v>
      </c>
      <c r="U460" s="67">
        <v>0.2</v>
      </c>
      <c r="V460" s="67">
        <v>10</v>
      </c>
      <c r="W460" s="67" t="s">
        <v>81</v>
      </c>
      <c r="X460" s="67">
        <v>0.2</v>
      </c>
      <c r="Y460" s="67">
        <v>10</v>
      </c>
      <c r="Z460" s="67" t="s">
        <v>81</v>
      </c>
      <c r="AA460" s="67">
        <v>20</v>
      </c>
      <c r="AB460" s="67">
        <v>1000</v>
      </c>
      <c r="AC460" s="67" t="s">
        <v>81</v>
      </c>
      <c r="AD460" s="67">
        <v>20</v>
      </c>
      <c r="AE460" s="67">
        <v>1000</v>
      </c>
      <c r="AF460" s="67" t="s">
        <v>81</v>
      </c>
      <c r="AG460" s="67">
        <v>200</v>
      </c>
      <c r="AH460" s="67">
        <v>10000</v>
      </c>
      <c r="AI460" s="67" t="s">
        <v>80</v>
      </c>
      <c r="AJ460" s="67">
        <v>200</v>
      </c>
      <c r="AK460" s="67">
        <v>10000</v>
      </c>
      <c r="AL460" s="67" t="s">
        <v>80</v>
      </c>
      <c r="AM460" s="67">
        <v>15</v>
      </c>
      <c r="AN460" s="67" t="s">
        <v>82</v>
      </c>
      <c r="AO460" s="67">
        <v>0.00016</v>
      </c>
      <c r="AP460" s="67" t="s">
        <v>1059</v>
      </c>
      <c r="AQ460" s="67">
        <v>0.0003</v>
      </c>
      <c r="AR460" s="67" t="s">
        <v>1059</v>
      </c>
      <c r="AS460" s="67" t="s">
        <v>82</v>
      </c>
      <c r="AT460" s="67" t="s">
        <v>82</v>
      </c>
      <c r="AU460" s="67" t="s">
        <v>82</v>
      </c>
      <c r="AV460" s="67" t="s">
        <v>82</v>
      </c>
      <c r="AW460" s="67" t="s">
        <v>82</v>
      </c>
      <c r="AX460" s="67" t="s">
        <v>82</v>
      </c>
      <c r="AY460" s="67" t="s">
        <v>82</v>
      </c>
      <c r="AZ460" s="67" t="s">
        <v>82</v>
      </c>
      <c r="BA460" s="67">
        <v>52</v>
      </c>
      <c r="BB460" s="105" t="s">
        <v>1061</v>
      </c>
    </row>
    <row r="461" spans="1:54" ht="12.75">
      <c r="A461" s="39" t="s">
        <v>919</v>
      </c>
      <c r="B461" s="60" t="s">
        <v>920</v>
      </c>
      <c r="C461" s="61">
        <v>40</v>
      </c>
      <c r="D461" s="78" t="s">
        <v>102</v>
      </c>
      <c r="E461" s="61">
        <v>40</v>
      </c>
      <c r="F461" s="78" t="s">
        <v>102</v>
      </c>
      <c r="G461" s="61">
        <v>4000</v>
      </c>
      <c r="H461" s="78" t="s">
        <v>102</v>
      </c>
      <c r="I461" s="61">
        <v>4000</v>
      </c>
      <c r="J461" s="78" t="s">
        <v>102</v>
      </c>
      <c r="K461" s="61">
        <v>40000</v>
      </c>
      <c r="L461" s="78" t="s">
        <v>102</v>
      </c>
      <c r="M461" s="61">
        <v>40000</v>
      </c>
      <c r="N461" s="75" t="s">
        <v>102</v>
      </c>
      <c r="O461" s="67">
        <v>1100</v>
      </c>
      <c r="P461" s="67" t="s">
        <v>492</v>
      </c>
      <c r="Q461" s="67">
        <v>14000</v>
      </c>
      <c r="R461" s="67" t="s">
        <v>492</v>
      </c>
      <c r="S461" s="67">
        <v>190000</v>
      </c>
      <c r="T461" s="67" t="s">
        <v>80</v>
      </c>
      <c r="U461" s="67">
        <v>4</v>
      </c>
      <c r="V461" s="67">
        <v>650</v>
      </c>
      <c r="W461" s="67" t="s">
        <v>81</v>
      </c>
      <c r="X461" s="67">
        <v>4</v>
      </c>
      <c r="Y461" s="67">
        <v>650</v>
      </c>
      <c r="Z461" s="67" t="s">
        <v>81</v>
      </c>
      <c r="AA461" s="67">
        <v>400</v>
      </c>
      <c r="AB461" s="67">
        <v>65000</v>
      </c>
      <c r="AC461" s="67" t="s">
        <v>81</v>
      </c>
      <c r="AD461" s="67">
        <v>400</v>
      </c>
      <c r="AE461" s="67">
        <v>65000</v>
      </c>
      <c r="AF461" s="67" t="s">
        <v>81</v>
      </c>
      <c r="AG461" s="67">
        <v>4000</v>
      </c>
      <c r="AH461" s="67">
        <v>190000</v>
      </c>
      <c r="AI461" s="67" t="s">
        <v>80</v>
      </c>
      <c r="AJ461" s="67">
        <v>4000</v>
      </c>
      <c r="AK461" s="67">
        <v>190000</v>
      </c>
      <c r="AL461" s="67" t="s">
        <v>80</v>
      </c>
      <c r="AM461" s="67">
        <v>15</v>
      </c>
      <c r="AN461" s="67" t="s">
        <v>82</v>
      </c>
      <c r="AO461" s="67">
        <v>0.005</v>
      </c>
      <c r="AP461" s="67" t="s">
        <v>1059</v>
      </c>
      <c r="AQ461" s="67" t="s">
        <v>1059</v>
      </c>
      <c r="AR461" s="67" t="s">
        <v>1059</v>
      </c>
      <c r="AS461" s="67" t="s">
        <v>82</v>
      </c>
      <c r="AT461" s="67" t="s">
        <v>82</v>
      </c>
      <c r="AU461" s="67" t="s">
        <v>82</v>
      </c>
      <c r="AV461" s="67" t="s">
        <v>82</v>
      </c>
      <c r="AW461" s="67" t="s">
        <v>82</v>
      </c>
      <c r="AX461" s="67" t="s">
        <v>82</v>
      </c>
      <c r="AY461" s="67" t="s">
        <v>82</v>
      </c>
      <c r="AZ461" s="67" t="s">
        <v>82</v>
      </c>
      <c r="BA461" s="67">
        <v>20</v>
      </c>
      <c r="BB461" s="105" t="s">
        <v>1061</v>
      </c>
    </row>
    <row r="462" spans="1:54" ht="12.75">
      <c r="A462" s="39" t="s">
        <v>395</v>
      </c>
      <c r="B462" s="60" t="s">
        <v>921</v>
      </c>
      <c r="C462" s="61">
        <v>100</v>
      </c>
      <c r="D462" s="78" t="s">
        <v>102</v>
      </c>
      <c r="E462" s="61">
        <v>100</v>
      </c>
      <c r="F462" s="78" t="s">
        <v>102</v>
      </c>
      <c r="G462" s="61">
        <v>10000</v>
      </c>
      <c r="H462" s="78" t="s">
        <v>102</v>
      </c>
      <c r="I462" s="61">
        <v>10000</v>
      </c>
      <c r="J462" s="78" t="s">
        <v>102</v>
      </c>
      <c r="K462" s="61">
        <v>100000</v>
      </c>
      <c r="L462" s="78" t="s">
        <v>102</v>
      </c>
      <c r="M462" s="61">
        <v>100000</v>
      </c>
      <c r="N462" s="75" t="s">
        <v>102</v>
      </c>
      <c r="O462" s="67">
        <v>4400</v>
      </c>
      <c r="P462" s="67" t="s">
        <v>492</v>
      </c>
      <c r="Q462" s="67">
        <v>56000</v>
      </c>
      <c r="R462" s="67" t="s">
        <v>492</v>
      </c>
      <c r="S462" s="67">
        <v>190000</v>
      </c>
      <c r="T462" s="67" t="s">
        <v>80</v>
      </c>
      <c r="U462" s="67">
        <v>10</v>
      </c>
      <c r="V462" s="67">
        <v>650</v>
      </c>
      <c r="W462" s="67" t="s">
        <v>81</v>
      </c>
      <c r="X462" s="67">
        <v>10</v>
      </c>
      <c r="Y462" s="67">
        <v>650</v>
      </c>
      <c r="Z462" s="67" t="s">
        <v>81</v>
      </c>
      <c r="AA462" s="67">
        <v>1000</v>
      </c>
      <c r="AB462" s="67">
        <v>65000</v>
      </c>
      <c r="AC462" s="67" t="s">
        <v>81</v>
      </c>
      <c r="AD462" s="67">
        <v>1000</v>
      </c>
      <c r="AE462" s="67">
        <v>65000</v>
      </c>
      <c r="AF462" s="67" t="s">
        <v>81</v>
      </c>
      <c r="AG462" s="67">
        <v>10000</v>
      </c>
      <c r="AH462" s="67">
        <v>190000</v>
      </c>
      <c r="AI462" s="67" t="s">
        <v>80</v>
      </c>
      <c r="AJ462" s="67">
        <v>10000</v>
      </c>
      <c r="AK462" s="67">
        <v>190000</v>
      </c>
      <c r="AL462" s="67" t="s">
        <v>80</v>
      </c>
      <c r="AM462" s="67">
        <v>15</v>
      </c>
      <c r="AN462" s="67" t="s">
        <v>82</v>
      </c>
      <c r="AO462" s="67">
        <v>0.02</v>
      </c>
      <c r="AP462" s="67" t="s">
        <v>1059</v>
      </c>
      <c r="AQ462" s="67">
        <v>9E-05</v>
      </c>
      <c r="AR462" s="67">
        <v>0.00024</v>
      </c>
      <c r="AS462" s="67" t="s">
        <v>82</v>
      </c>
      <c r="AT462" s="67" t="s">
        <v>82</v>
      </c>
      <c r="AU462" s="67" t="s">
        <v>82</v>
      </c>
      <c r="AV462" s="67" t="s">
        <v>82</v>
      </c>
      <c r="AW462" s="67" t="s">
        <v>82</v>
      </c>
      <c r="AX462" s="67" t="s">
        <v>82</v>
      </c>
      <c r="AY462" s="67" t="s">
        <v>82</v>
      </c>
      <c r="AZ462" s="67" t="s">
        <v>82</v>
      </c>
      <c r="BA462" s="67">
        <v>65</v>
      </c>
      <c r="BB462" s="105" t="s">
        <v>1061</v>
      </c>
    </row>
    <row r="463" spans="1:54" ht="12.75">
      <c r="A463" s="39" t="s">
        <v>396</v>
      </c>
      <c r="B463" s="60" t="s">
        <v>922</v>
      </c>
      <c r="C463" s="61">
        <v>10000</v>
      </c>
      <c r="D463" s="78" t="s">
        <v>95</v>
      </c>
      <c r="E463" s="61">
        <v>10000</v>
      </c>
      <c r="F463" s="78" t="s">
        <v>95</v>
      </c>
      <c r="G463" s="61">
        <v>1000000</v>
      </c>
      <c r="H463" s="78" t="s">
        <v>95</v>
      </c>
      <c r="I463" s="61">
        <v>1000000</v>
      </c>
      <c r="J463" s="78" t="s">
        <v>95</v>
      </c>
      <c r="K463" s="61">
        <v>10000000</v>
      </c>
      <c r="L463" s="78" t="s">
        <v>95</v>
      </c>
      <c r="M463" s="61">
        <v>10000000</v>
      </c>
      <c r="N463" s="75" t="s">
        <v>95</v>
      </c>
      <c r="O463" s="67" t="s">
        <v>82</v>
      </c>
      <c r="P463" s="67" t="s">
        <v>82</v>
      </c>
      <c r="Q463" s="67" t="s">
        <v>82</v>
      </c>
      <c r="R463" s="67" t="s">
        <v>82</v>
      </c>
      <c r="S463" s="67" t="s">
        <v>82</v>
      </c>
      <c r="T463" s="67" t="s">
        <v>82</v>
      </c>
      <c r="U463" s="67" t="s">
        <v>82</v>
      </c>
      <c r="V463" s="67" t="s">
        <v>82</v>
      </c>
      <c r="W463" s="67" t="s">
        <v>82</v>
      </c>
      <c r="X463" s="67" t="s">
        <v>82</v>
      </c>
      <c r="Y463" s="67" t="s">
        <v>82</v>
      </c>
      <c r="Z463" s="67" t="s">
        <v>82</v>
      </c>
      <c r="AA463" s="67" t="s">
        <v>82</v>
      </c>
      <c r="AB463" s="67" t="s">
        <v>82</v>
      </c>
      <c r="AC463" s="67" t="s">
        <v>82</v>
      </c>
      <c r="AD463" s="67" t="s">
        <v>82</v>
      </c>
      <c r="AE463" s="67" t="s">
        <v>82</v>
      </c>
      <c r="AF463" s="67" t="s">
        <v>82</v>
      </c>
      <c r="AG463" s="67" t="s">
        <v>82</v>
      </c>
      <c r="AH463" s="67" t="s">
        <v>82</v>
      </c>
      <c r="AI463" s="67" t="s">
        <v>82</v>
      </c>
      <c r="AJ463" s="67" t="s">
        <v>82</v>
      </c>
      <c r="AK463" s="67" t="s">
        <v>82</v>
      </c>
      <c r="AL463" s="67" t="s">
        <v>82</v>
      </c>
      <c r="AM463" s="67" t="s">
        <v>82</v>
      </c>
      <c r="AN463" s="67" t="s">
        <v>82</v>
      </c>
      <c r="AO463" s="67">
        <v>1.6</v>
      </c>
      <c r="AP463" s="67" t="s">
        <v>1059</v>
      </c>
      <c r="AQ463" s="67" t="s">
        <v>1059</v>
      </c>
      <c r="AR463" s="67" t="s">
        <v>1059</v>
      </c>
      <c r="AS463" s="67" t="s">
        <v>82</v>
      </c>
      <c r="AT463" s="67" t="s">
        <v>82</v>
      </c>
      <c r="AU463" s="67" t="s">
        <v>82</v>
      </c>
      <c r="AV463" s="67" t="s">
        <v>82</v>
      </c>
      <c r="AW463" s="67" t="s">
        <v>82</v>
      </c>
      <c r="AX463" s="67" t="s">
        <v>82</v>
      </c>
      <c r="AY463" s="67" t="s">
        <v>82</v>
      </c>
      <c r="AZ463" s="67" t="s">
        <v>82</v>
      </c>
      <c r="BA463" s="67" t="s">
        <v>82</v>
      </c>
      <c r="BB463" s="105" t="s">
        <v>1060</v>
      </c>
    </row>
    <row r="464" spans="1:54" ht="12.75">
      <c r="A464" s="39" t="s">
        <v>397</v>
      </c>
      <c r="B464" s="60" t="s">
        <v>923</v>
      </c>
      <c r="C464" s="61">
        <v>1000</v>
      </c>
      <c r="D464" s="78" t="s">
        <v>95</v>
      </c>
      <c r="E464" s="61">
        <v>1000</v>
      </c>
      <c r="F464" s="78" t="s">
        <v>95</v>
      </c>
      <c r="G464" s="61">
        <v>100000</v>
      </c>
      <c r="H464" s="78" t="s">
        <v>95</v>
      </c>
      <c r="I464" s="61">
        <v>100000</v>
      </c>
      <c r="J464" s="78" t="s">
        <v>95</v>
      </c>
      <c r="K464" s="61">
        <v>1000000</v>
      </c>
      <c r="L464" s="78" t="s">
        <v>95</v>
      </c>
      <c r="M464" s="61">
        <v>1000000</v>
      </c>
      <c r="N464" s="75" t="s">
        <v>95</v>
      </c>
      <c r="O464" s="67" t="s">
        <v>82</v>
      </c>
      <c r="P464" s="67" t="s">
        <v>82</v>
      </c>
      <c r="Q464" s="67" t="s">
        <v>82</v>
      </c>
      <c r="R464" s="67" t="s">
        <v>82</v>
      </c>
      <c r="S464" s="67" t="s">
        <v>82</v>
      </c>
      <c r="T464" s="67" t="s">
        <v>82</v>
      </c>
      <c r="U464" s="67" t="s">
        <v>82</v>
      </c>
      <c r="V464" s="67" t="s">
        <v>82</v>
      </c>
      <c r="W464" s="67" t="s">
        <v>82</v>
      </c>
      <c r="X464" s="67" t="s">
        <v>82</v>
      </c>
      <c r="Y464" s="67" t="s">
        <v>82</v>
      </c>
      <c r="Z464" s="67" t="s">
        <v>82</v>
      </c>
      <c r="AA464" s="67" t="s">
        <v>82</v>
      </c>
      <c r="AB464" s="67" t="s">
        <v>82</v>
      </c>
      <c r="AC464" s="67" t="s">
        <v>82</v>
      </c>
      <c r="AD464" s="67" t="s">
        <v>82</v>
      </c>
      <c r="AE464" s="67" t="s">
        <v>82</v>
      </c>
      <c r="AF464" s="67" t="s">
        <v>82</v>
      </c>
      <c r="AG464" s="67" t="s">
        <v>82</v>
      </c>
      <c r="AH464" s="67" t="s">
        <v>82</v>
      </c>
      <c r="AI464" s="67" t="s">
        <v>82</v>
      </c>
      <c r="AJ464" s="67" t="s">
        <v>82</v>
      </c>
      <c r="AK464" s="67" t="s">
        <v>82</v>
      </c>
      <c r="AL464" s="67" t="s">
        <v>82</v>
      </c>
      <c r="AM464" s="67" t="s">
        <v>82</v>
      </c>
      <c r="AN464" s="67" t="s">
        <v>82</v>
      </c>
      <c r="AO464" s="67">
        <v>0.1</v>
      </c>
      <c r="AP464" s="67" t="s">
        <v>1059</v>
      </c>
      <c r="AQ464" s="67" t="s">
        <v>1059</v>
      </c>
      <c r="AR464" s="67" t="s">
        <v>1059</v>
      </c>
      <c r="AS464" s="67" t="s">
        <v>82</v>
      </c>
      <c r="AT464" s="67" t="s">
        <v>82</v>
      </c>
      <c r="AU464" s="67" t="s">
        <v>82</v>
      </c>
      <c r="AV464" s="67" t="s">
        <v>82</v>
      </c>
      <c r="AW464" s="67" t="s">
        <v>82</v>
      </c>
      <c r="AX464" s="67" t="s">
        <v>82</v>
      </c>
      <c r="AY464" s="67" t="s">
        <v>82</v>
      </c>
      <c r="AZ464" s="67" t="s">
        <v>82</v>
      </c>
      <c r="BA464" s="67" t="s">
        <v>82</v>
      </c>
      <c r="BB464" s="105" t="s">
        <v>1060</v>
      </c>
    </row>
    <row r="465" spans="1:54" ht="12.75">
      <c r="A465" s="39" t="s">
        <v>924</v>
      </c>
      <c r="B465" s="60" t="s">
        <v>925</v>
      </c>
      <c r="C465" s="61">
        <v>15</v>
      </c>
      <c r="D465" s="78" t="s">
        <v>102</v>
      </c>
      <c r="E465" s="61">
        <v>15</v>
      </c>
      <c r="F465" s="78" t="s">
        <v>102</v>
      </c>
      <c r="G465" s="61">
        <v>1500</v>
      </c>
      <c r="H465" s="78" t="s">
        <v>102</v>
      </c>
      <c r="I465" s="61">
        <v>1500</v>
      </c>
      <c r="J465" s="78" t="s">
        <v>102</v>
      </c>
      <c r="K465" s="61">
        <v>15000</v>
      </c>
      <c r="L465" s="78" t="s">
        <v>102</v>
      </c>
      <c r="M465" s="61">
        <v>15000</v>
      </c>
      <c r="N465" s="75" t="s">
        <v>102</v>
      </c>
      <c r="O465" s="67">
        <v>150</v>
      </c>
      <c r="P465" s="67" t="s">
        <v>492</v>
      </c>
      <c r="Q465" s="67">
        <v>2000</v>
      </c>
      <c r="R465" s="67" t="s">
        <v>492</v>
      </c>
      <c r="S465" s="67">
        <v>190000</v>
      </c>
      <c r="T465" s="67" t="s">
        <v>80</v>
      </c>
      <c r="U465" s="67">
        <v>1.5</v>
      </c>
      <c r="V465" s="67">
        <v>0.17</v>
      </c>
      <c r="W465" s="67" t="s">
        <v>81</v>
      </c>
      <c r="X465" s="67">
        <v>1.5</v>
      </c>
      <c r="Y465" s="67">
        <v>0.17</v>
      </c>
      <c r="Z465" s="67" t="s">
        <v>81</v>
      </c>
      <c r="AA465" s="67">
        <v>150</v>
      </c>
      <c r="AB465" s="67">
        <v>17</v>
      </c>
      <c r="AC465" s="67" t="s">
        <v>81</v>
      </c>
      <c r="AD465" s="67">
        <v>150</v>
      </c>
      <c r="AE465" s="67">
        <v>17</v>
      </c>
      <c r="AF465" s="67" t="s">
        <v>81</v>
      </c>
      <c r="AG465" s="67">
        <v>1500</v>
      </c>
      <c r="AH465" s="67">
        <v>170</v>
      </c>
      <c r="AI465" s="67" t="s">
        <v>81</v>
      </c>
      <c r="AJ465" s="67">
        <v>1500</v>
      </c>
      <c r="AK465" s="67">
        <v>170</v>
      </c>
      <c r="AL465" s="67" t="s">
        <v>81</v>
      </c>
      <c r="AM465" s="67" t="s">
        <v>82</v>
      </c>
      <c r="AN465" s="67" t="s">
        <v>82</v>
      </c>
      <c r="AO465" s="67">
        <v>0.0007</v>
      </c>
      <c r="AP465" s="67" t="s">
        <v>1059</v>
      </c>
      <c r="AQ465" s="67" t="s">
        <v>1059</v>
      </c>
      <c r="AR465" s="67" t="s">
        <v>1059</v>
      </c>
      <c r="AS465" s="67" t="s">
        <v>82</v>
      </c>
      <c r="AT465" s="67" t="s">
        <v>82</v>
      </c>
      <c r="AU465" s="67" t="s">
        <v>82</v>
      </c>
      <c r="AV465" s="67" t="s">
        <v>82</v>
      </c>
      <c r="AW465" s="67" t="s">
        <v>82</v>
      </c>
      <c r="AX465" s="67" t="s">
        <v>82</v>
      </c>
      <c r="AY465" s="67" t="s">
        <v>82</v>
      </c>
      <c r="AZ465" s="67" t="s">
        <v>82</v>
      </c>
      <c r="BA465" s="67">
        <v>0</v>
      </c>
      <c r="BB465" s="105" t="s">
        <v>1060</v>
      </c>
    </row>
    <row r="466" spans="1:54" ht="12.75">
      <c r="A466" s="39" t="s">
        <v>398</v>
      </c>
      <c r="B466" s="60" t="s">
        <v>926</v>
      </c>
      <c r="C466" s="61">
        <v>50</v>
      </c>
      <c r="D466" s="78" t="s">
        <v>95</v>
      </c>
      <c r="E466" s="61">
        <v>50</v>
      </c>
      <c r="F466" s="78" t="s">
        <v>95</v>
      </c>
      <c r="G466" s="61">
        <v>5000</v>
      </c>
      <c r="H466" s="78" t="s">
        <v>95</v>
      </c>
      <c r="I466" s="61">
        <v>5000</v>
      </c>
      <c r="J466" s="78" t="s">
        <v>95</v>
      </c>
      <c r="K466" s="61">
        <v>50000</v>
      </c>
      <c r="L466" s="78" t="s">
        <v>95</v>
      </c>
      <c r="M466" s="61">
        <v>50000</v>
      </c>
      <c r="N466" s="75" t="s">
        <v>95</v>
      </c>
      <c r="O466" s="67">
        <v>1100</v>
      </c>
      <c r="P466" s="67" t="s">
        <v>492</v>
      </c>
      <c r="Q466" s="67">
        <v>14000</v>
      </c>
      <c r="R466" s="67" t="s">
        <v>492</v>
      </c>
      <c r="S466" s="67">
        <v>190000</v>
      </c>
      <c r="T466" s="67" t="s">
        <v>80</v>
      </c>
      <c r="U466" s="67">
        <v>5</v>
      </c>
      <c r="V466" s="67">
        <v>26</v>
      </c>
      <c r="W466" s="67" t="s">
        <v>81</v>
      </c>
      <c r="X466" s="67">
        <v>5</v>
      </c>
      <c r="Y466" s="67">
        <v>26</v>
      </c>
      <c r="Z466" s="67" t="s">
        <v>81</v>
      </c>
      <c r="AA466" s="67">
        <v>500</v>
      </c>
      <c r="AB466" s="67">
        <v>2600</v>
      </c>
      <c r="AC466" s="67" t="s">
        <v>81</v>
      </c>
      <c r="AD466" s="67">
        <v>500</v>
      </c>
      <c r="AE466" s="67">
        <v>2600</v>
      </c>
      <c r="AF466" s="67" t="s">
        <v>81</v>
      </c>
      <c r="AG466" s="67">
        <v>5000</v>
      </c>
      <c r="AH466" s="67">
        <v>26000</v>
      </c>
      <c r="AI466" s="67" t="s">
        <v>81</v>
      </c>
      <c r="AJ466" s="67">
        <v>5000</v>
      </c>
      <c r="AK466" s="67">
        <v>26000</v>
      </c>
      <c r="AL466" s="67" t="s">
        <v>81</v>
      </c>
      <c r="AM466" s="67">
        <v>20</v>
      </c>
      <c r="AN466" s="67" t="s">
        <v>82</v>
      </c>
      <c r="AO466" s="67">
        <v>0.005</v>
      </c>
      <c r="AP466" s="67" t="s">
        <v>1059</v>
      </c>
      <c r="AQ466" s="67">
        <v>0.02</v>
      </c>
      <c r="AR466" s="67" t="s">
        <v>1059</v>
      </c>
      <c r="AS466" s="67" t="s">
        <v>82</v>
      </c>
      <c r="AT466" s="67" t="s">
        <v>82</v>
      </c>
      <c r="AU466" s="67" t="s">
        <v>82</v>
      </c>
      <c r="AV466" s="67" t="s">
        <v>82</v>
      </c>
      <c r="AW466" s="67" t="s">
        <v>82</v>
      </c>
      <c r="AX466" s="67" t="s">
        <v>82</v>
      </c>
      <c r="AY466" s="67" t="s">
        <v>82</v>
      </c>
      <c r="AZ466" s="67" t="s">
        <v>82</v>
      </c>
      <c r="BA466" s="67">
        <v>5</v>
      </c>
      <c r="BB466" s="105" t="s">
        <v>1061</v>
      </c>
    </row>
    <row r="467" spans="1:54" ht="12.75">
      <c r="A467" s="66" t="s">
        <v>399</v>
      </c>
      <c r="B467" s="60" t="s">
        <v>927</v>
      </c>
      <c r="C467" s="61">
        <v>100</v>
      </c>
      <c r="D467" s="78" t="s">
        <v>102</v>
      </c>
      <c r="E467" s="61">
        <v>100</v>
      </c>
      <c r="F467" s="78" t="s">
        <v>102</v>
      </c>
      <c r="G467" s="61">
        <v>10000</v>
      </c>
      <c r="H467" s="78" t="s">
        <v>102</v>
      </c>
      <c r="I467" s="61">
        <v>10000</v>
      </c>
      <c r="J467" s="78" t="s">
        <v>102</v>
      </c>
      <c r="K467" s="61">
        <v>100000</v>
      </c>
      <c r="L467" s="78" t="s">
        <v>102</v>
      </c>
      <c r="M467" s="61">
        <v>100000</v>
      </c>
      <c r="N467" s="75" t="s">
        <v>102</v>
      </c>
      <c r="O467" s="67">
        <v>1100</v>
      </c>
      <c r="P467" s="67" t="s">
        <v>492</v>
      </c>
      <c r="Q467" s="67">
        <v>14000</v>
      </c>
      <c r="R467" s="67" t="s">
        <v>492</v>
      </c>
      <c r="S467" s="67">
        <v>190000</v>
      </c>
      <c r="T467" s="67" t="s">
        <v>80</v>
      </c>
      <c r="U467" s="67">
        <v>10</v>
      </c>
      <c r="V467" s="67">
        <v>84</v>
      </c>
      <c r="W467" s="67" t="s">
        <v>81</v>
      </c>
      <c r="X467" s="67">
        <v>10</v>
      </c>
      <c r="Y467" s="67">
        <v>84</v>
      </c>
      <c r="Z467" s="67" t="s">
        <v>81</v>
      </c>
      <c r="AA467" s="67">
        <v>1000</v>
      </c>
      <c r="AB467" s="67">
        <v>8400</v>
      </c>
      <c r="AC467" s="67" t="s">
        <v>81</v>
      </c>
      <c r="AD467" s="67">
        <v>1000</v>
      </c>
      <c r="AE467" s="67">
        <v>8400</v>
      </c>
      <c r="AF467" s="67" t="s">
        <v>81</v>
      </c>
      <c r="AG467" s="67">
        <v>10000</v>
      </c>
      <c r="AH467" s="67">
        <v>84000</v>
      </c>
      <c r="AI467" s="67" t="s">
        <v>81</v>
      </c>
      <c r="AJ467" s="67">
        <v>10000</v>
      </c>
      <c r="AK467" s="67">
        <v>84000</v>
      </c>
      <c r="AL467" s="67" t="s">
        <v>81</v>
      </c>
      <c r="AM467" s="67">
        <v>20</v>
      </c>
      <c r="AN467" s="67" t="s">
        <v>82</v>
      </c>
      <c r="AO467" s="67">
        <v>0.005</v>
      </c>
      <c r="AP467" s="67" t="s">
        <v>1059</v>
      </c>
      <c r="AQ467" s="67" t="s">
        <v>1059</v>
      </c>
      <c r="AR467" s="67" t="s">
        <v>1059</v>
      </c>
      <c r="AS467" s="67" t="s">
        <v>82</v>
      </c>
      <c r="AT467" s="67" t="s">
        <v>82</v>
      </c>
      <c r="AU467" s="67" t="s">
        <v>82</v>
      </c>
      <c r="AV467" s="67" t="s">
        <v>82</v>
      </c>
      <c r="AW467" s="67" t="s">
        <v>82</v>
      </c>
      <c r="AX467" s="67" t="s">
        <v>82</v>
      </c>
      <c r="AY467" s="67" t="s">
        <v>82</v>
      </c>
      <c r="AZ467" s="67" t="s">
        <v>82</v>
      </c>
      <c r="BA467" s="67">
        <v>8.3</v>
      </c>
      <c r="BB467" s="105" t="s">
        <v>1060</v>
      </c>
    </row>
    <row r="468" spans="1:54" ht="12.75">
      <c r="A468" s="39" t="s">
        <v>401</v>
      </c>
      <c r="B468" s="60" t="s">
        <v>928</v>
      </c>
      <c r="C468" s="61">
        <v>2</v>
      </c>
      <c r="D468" s="78" t="s">
        <v>95</v>
      </c>
      <c r="E468" s="61">
        <v>2</v>
      </c>
      <c r="F468" s="78" t="s">
        <v>95</v>
      </c>
      <c r="G468" s="61">
        <v>200</v>
      </c>
      <c r="H468" s="78" t="s">
        <v>95</v>
      </c>
      <c r="I468" s="61">
        <v>200</v>
      </c>
      <c r="J468" s="78" t="s">
        <v>95</v>
      </c>
      <c r="K468" s="61">
        <v>2000</v>
      </c>
      <c r="L468" s="78" t="s">
        <v>95</v>
      </c>
      <c r="M468" s="61">
        <v>2000</v>
      </c>
      <c r="N468" s="75" t="s">
        <v>95</v>
      </c>
      <c r="O468" s="67">
        <v>15</v>
      </c>
      <c r="P468" s="67" t="s">
        <v>492</v>
      </c>
      <c r="Q468" s="67">
        <v>200</v>
      </c>
      <c r="R468" s="67" t="s">
        <v>492</v>
      </c>
      <c r="S468" s="67">
        <v>190000</v>
      </c>
      <c r="T468" s="67" t="s">
        <v>80</v>
      </c>
      <c r="U468" s="67">
        <v>0.2</v>
      </c>
      <c r="V468" s="67">
        <v>14</v>
      </c>
      <c r="W468" s="67" t="s">
        <v>81</v>
      </c>
      <c r="X468" s="67">
        <v>0.2</v>
      </c>
      <c r="Y468" s="67">
        <v>14</v>
      </c>
      <c r="Z468" s="67" t="s">
        <v>81</v>
      </c>
      <c r="AA468" s="67">
        <v>20</v>
      </c>
      <c r="AB468" s="67">
        <v>1400</v>
      </c>
      <c r="AC468" s="67" t="s">
        <v>81</v>
      </c>
      <c r="AD468" s="67">
        <v>20</v>
      </c>
      <c r="AE468" s="67">
        <v>1400</v>
      </c>
      <c r="AF468" s="67" t="s">
        <v>81</v>
      </c>
      <c r="AG468" s="67">
        <v>200</v>
      </c>
      <c r="AH468" s="67">
        <v>14000</v>
      </c>
      <c r="AI468" s="67" t="s">
        <v>81</v>
      </c>
      <c r="AJ468" s="67">
        <v>200</v>
      </c>
      <c r="AK468" s="67">
        <v>14000</v>
      </c>
      <c r="AL468" s="67" t="s">
        <v>81</v>
      </c>
      <c r="AM468" s="67">
        <v>15</v>
      </c>
      <c r="AN468" s="67" t="s">
        <v>82</v>
      </c>
      <c r="AO468" s="67">
        <v>7E-05</v>
      </c>
      <c r="AP468" s="67" t="s">
        <v>1059</v>
      </c>
      <c r="AQ468" s="67" t="s">
        <v>1059</v>
      </c>
      <c r="AR468" s="67" t="s">
        <v>1059</v>
      </c>
      <c r="AS468" s="67" t="s">
        <v>82</v>
      </c>
      <c r="AT468" s="67" t="s">
        <v>82</v>
      </c>
      <c r="AU468" s="67" t="s">
        <v>82</v>
      </c>
      <c r="AV468" s="67" t="s">
        <v>82</v>
      </c>
      <c r="AW468" s="67" t="s">
        <v>82</v>
      </c>
      <c r="AX468" s="67" t="s">
        <v>82</v>
      </c>
      <c r="AY468" s="67" t="s">
        <v>82</v>
      </c>
      <c r="AZ468" s="67" t="s">
        <v>82</v>
      </c>
      <c r="BA468" s="67">
        <v>71</v>
      </c>
      <c r="BB468" s="105" t="s">
        <v>1060</v>
      </c>
    </row>
    <row r="469" spans="1:54" ht="12.75">
      <c r="A469" s="39" t="s">
        <v>402</v>
      </c>
      <c r="B469" s="60" t="s">
        <v>929</v>
      </c>
      <c r="C469" s="61">
        <v>22000</v>
      </c>
      <c r="D469" s="78" t="s">
        <v>492</v>
      </c>
      <c r="E469" s="61">
        <v>61000</v>
      </c>
      <c r="F469" s="78" t="s">
        <v>492</v>
      </c>
      <c r="G469" s="61">
        <v>2200000</v>
      </c>
      <c r="H469" s="78" t="s">
        <v>492</v>
      </c>
      <c r="I469" s="61">
        <v>6100000</v>
      </c>
      <c r="J469" s="78" t="s">
        <v>492</v>
      </c>
      <c r="K469" s="61">
        <v>22000000</v>
      </c>
      <c r="L469" s="78" t="s">
        <v>492</v>
      </c>
      <c r="M469" s="61">
        <v>61000000</v>
      </c>
      <c r="N469" s="75" t="s">
        <v>492</v>
      </c>
      <c r="O469" s="67">
        <v>130000</v>
      </c>
      <c r="P469" s="67" t="s">
        <v>492</v>
      </c>
      <c r="Q469" s="67">
        <v>190000</v>
      </c>
      <c r="R469" s="67" t="s">
        <v>80</v>
      </c>
      <c r="S469" s="67">
        <v>190000</v>
      </c>
      <c r="T469" s="67" t="s">
        <v>80</v>
      </c>
      <c r="U469" s="67">
        <v>2200</v>
      </c>
      <c r="V469" s="67">
        <v>190000</v>
      </c>
      <c r="W469" s="67" t="s">
        <v>80</v>
      </c>
      <c r="X469" s="67">
        <v>6100</v>
      </c>
      <c r="Y469" s="67">
        <v>190000</v>
      </c>
      <c r="Z469" s="67" t="s">
        <v>80</v>
      </c>
      <c r="AA469" s="67">
        <v>190000</v>
      </c>
      <c r="AB469" s="67">
        <v>190000</v>
      </c>
      <c r="AC469" s="67" t="s">
        <v>80</v>
      </c>
      <c r="AD469" s="67">
        <v>190000</v>
      </c>
      <c r="AE469" s="67">
        <v>190000</v>
      </c>
      <c r="AF469" s="67" t="s">
        <v>80</v>
      </c>
      <c r="AG469" s="67">
        <v>190000</v>
      </c>
      <c r="AH469" s="67">
        <v>190000</v>
      </c>
      <c r="AI469" s="67" t="s">
        <v>80</v>
      </c>
      <c r="AJ469" s="67">
        <v>190000</v>
      </c>
      <c r="AK469" s="67">
        <v>190000</v>
      </c>
      <c r="AL469" s="67" t="s">
        <v>80</v>
      </c>
      <c r="AM469" s="67">
        <v>10</v>
      </c>
      <c r="AN469" s="67" t="s">
        <v>82</v>
      </c>
      <c r="AO469" s="67">
        <v>0.6</v>
      </c>
      <c r="AP469" s="67" t="s">
        <v>1059</v>
      </c>
      <c r="AQ469" s="67" t="s">
        <v>1059</v>
      </c>
      <c r="AR469" s="67" t="s">
        <v>1059</v>
      </c>
      <c r="AS469" s="67" t="s">
        <v>82</v>
      </c>
      <c r="AT469" s="67" t="s">
        <v>82</v>
      </c>
      <c r="AU469" s="67" t="s">
        <v>82</v>
      </c>
      <c r="AV469" s="67" t="s">
        <v>82</v>
      </c>
      <c r="AW469" s="67" t="s">
        <v>82</v>
      </c>
      <c r="AX469" s="67" t="s">
        <v>82</v>
      </c>
      <c r="AY469" s="67" t="s">
        <v>82</v>
      </c>
      <c r="AZ469" s="67" t="s">
        <v>82</v>
      </c>
      <c r="BA469" s="67">
        <v>250</v>
      </c>
      <c r="BB469" s="105" t="s">
        <v>1060</v>
      </c>
    </row>
    <row r="470" spans="1:54" ht="12.75">
      <c r="A470" s="39" t="s">
        <v>403</v>
      </c>
      <c r="B470" s="60" t="s">
        <v>930</v>
      </c>
      <c r="C470" s="61">
        <v>260</v>
      </c>
      <c r="D470" s="78" t="s">
        <v>492</v>
      </c>
      <c r="E470" s="61">
        <v>720</v>
      </c>
      <c r="F470" s="78" t="s">
        <v>492</v>
      </c>
      <c r="G470" s="61">
        <v>26000</v>
      </c>
      <c r="H470" s="78" t="s">
        <v>492</v>
      </c>
      <c r="I470" s="61">
        <v>72000</v>
      </c>
      <c r="J470" s="78" t="s">
        <v>492</v>
      </c>
      <c r="K470" s="61">
        <v>260000</v>
      </c>
      <c r="L470" s="78" t="s">
        <v>492</v>
      </c>
      <c r="M470" s="61">
        <v>720000</v>
      </c>
      <c r="N470" s="75" t="s">
        <v>492</v>
      </c>
      <c r="O470" s="67">
        <v>1500</v>
      </c>
      <c r="P470" s="67" t="s">
        <v>492</v>
      </c>
      <c r="Q470" s="67">
        <v>20000</v>
      </c>
      <c r="R470" s="67" t="s">
        <v>492</v>
      </c>
      <c r="S470" s="67">
        <v>190000</v>
      </c>
      <c r="T470" s="67" t="s">
        <v>80</v>
      </c>
      <c r="U470" s="67">
        <v>26</v>
      </c>
      <c r="V470" s="67">
        <v>26000</v>
      </c>
      <c r="W470" s="67" t="s">
        <v>81</v>
      </c>
      <c r="X470" s="67">
        <v>72</v>
      </c>
      <c r="Y470" s="67">
        <v>72000</v>
      </c>
      <c r="Z470" s="67" t="s">
        <v>81</v>
      </c>
      <c r="AA470" s="67">
        <v>2600</v>
      </c>
      <c r="AB470" s="67">
        <v>190000</v>
      </c>
      <c r="AC470" s="67" t="s">
        <v>80</v>
      </c>
      <c r="AD470" s="67">
        <v>7200</v>
      </c>
      <c r="AE470" s="67">
        <v>190000</v>
      </c>
      <c r="AF470" s="67" t="s">
        <v>80</v>
      </c>
      <c r="AG470" s="67">
        <v>26000</v>
      </c>
      <c r="AH470" s="67">
        <v>190000</v>
      </c>
      <c r="AI470" s="67" t="s">
        <v>80</v>
      </c>
      <c r="AJ470" s="67">
        <v>72000</v>
      </c>
      <c r="AK470" s="67">
        <v>190000</v>
      </c>
      <c r="AL470" s="67" t="s">
        <v>80</v>
      </c>
      <c r="AM470" s="67">
        <v>5</v>
      </c>
      <c r="AN470" s="67" t="s">
        <v>82</v>
      </c>
      <c r="AO470" s="67">
        <v>0.007</v>
      </c>
      <c r="AP470" s="67" t="s">
        <v>1059</v>
      </c>
      <c r="AQ470" s="67" t="s">
        <v>1059</v>
      </c>
      <c r="AR470" s="67" t="s">
        <v>1059</v>
      </c>
      <c r="AS470" s="67" t="s">
        <v>82</v>
      </c>
      <c r="AT470" s="67" t="s">
        <v>82</v>
      </c>
      <c r="AU470" s="67" t="s">
        <v>82</v>
      </c>
      <c r="AV470" s="67" t="s">
        <v>82</v>
      </c>
      <c r="AW470" s="67" t="s">
        <v>82</v>
      </c>
      <c r="AX470" s="67" t="s">
        <v>82</v>
      </c>
      <c r="AY470" s="67" t="s">
        <v>82</v>
      </c>
      <c r="AZ470" s="67" t="s">
        <v>82</v>
      </c>
      <c r="BA470" s="67">
        <v>1000</v>
      </c>
      <c r="BB470" s="105" t="s">
        <v>1061</v>
      </c>
    </row>
    <row r="471" spans="1:54" ht="12.75">
      <c r="A471" s="39" t="s">
        <v>931</v>
      </c>
      <c r="B471" s="60" t="s">
        <v>932</v>
      </c>
      <c r="C471" s="61">
        <v>2000</v>
      </c>
      <c r="D471" s="78" t="s">
        <v>102</v>
      </c>
      <c r="E471" s="61">
        <v>2000</v>
      </c>
      <c r="F471" s="78" t="s">
        <v>102</v>
      </c>
      <c r="G471" s="61">
        <v>200000</v>
      </c>
      <c r="H471" s="78" t="s">
        <v>102</v>
      </c>
      <c r="I471" s="61">
        <v>200000</v>
      </c>
      <c r="J471" s="78" t="s">
        <v>102</v>
      </c>
      <c r="K471" s="61">
        <v>2000000</v>
      </c>
      <c r="L471" s="78" t="s">
        <v>102</v>
      </c>
      <c r="M471" s="61">
        <v>2000000</v>
      </c>
      <c r="N471" s="75" t="s">
        <v>102</v>
      </c>
      <c r="O471" s="67">
        <v>66000</v>
      </c>
      <c r="P471" s="67" t="s">
        <v>492</v>
      </c>
      <c r="Q471" s="67">
        <v>190000</v>
      </c>
      <c r="R471" s="67" t="s">
        <v>80</v>
      </c>
      <c r="S471" s="67">
        <v>190000</v>
      </c>
      <c r="T471" s="67" t="s">
        <v>80</v>
      </c>
      <c r="U471" s="67">
        <v>200</v>
      </c>
      <c r="V471" s="67">
        <v>12000</v>
      </c>
      <c r="W471" s="67" t="s">
        <v>81</v>
      </c>
      <c r="X471" s="67">
        <v>200</v>
      </c>
      <c r="Y471" s="67">
        <v>12000</v>
      </c>
      <c r="Z471" s="67" t="s">
        <v>81</v>
      </c>
      <c r="AA471" s="67">
        <v>20000</v>
      </c>
      <c r="AB471" s="67">
        <v>190000</v>
      </c>
      <c r="AC471" s="67" t="s">
        <v>80</v>
      </c>
      <c r="AD471" s="67">
        <v>20000</v>
      </c>
      <c r="AE471" s="67">
        <v>190000</v>
      </c>
      <c r="AF471" s="67" t="s">
        <v>80</v>
      </c>
      <c r="AG471" s="67">
        <v>190000</v>
      </c>
      <c r="AH471" s="67">
        <v>190000</v>
      </c>
      <c r="AI471" s="67" t="s">
        <v>80</v>
      </c>
      <c r="AJ471" s="67">
        <v>190000</v>
      </c>
      <c r="AK471" s="67">
        <v>190000</v>
      </c>
      <c r="AL471" s="67" t="s">
        <v>80</v>
      </c>
      <c r="AM471" s="67">
        <v>15</v>
      </c>
      <c r="AN471" s="67" t="s">
        <v>82</v>
      </c>
      <c r="AO471" s="67">
        <v>0.3</v>
      </c>
      <c r="AP471" s="67" t="s">
        <v>1059</v>
      </c>
      <c r="AQ471" s="67" t="s">
        <v>1059</v>
      </c>
      <c r="AR471" s="67" t="s">
        <v>1059</v>
      </c>
      <c r="AS471" s="67" t="s">
        <v>82</v>
      </c>
      <c r="AT471" s="67" t="s">
        <v>82</v>
      </c>
      <c r="AU471" s="67" t="s">
        <v>82</v>
      </c>
      <c r="AV471" s="67" t="s">
        <v>82</v>
      </c>
      <c r="AW471" s="67" t="s">
        <v>82</v>
      </c>
      <c r="AX471" s="67" t="s">
        <v>82</v>
      </c>
      <c r="AY471" s="67" t="s">
        <v>82</v>
      </c>
      <c r="AZ471" s="67" t="s">
        <v>82</v>
      </c>
      <c r="BA471" s="67">
        <v>62</v>
      </c>
      <c r="BB471" s="105" t="s">
        <v>1061</v>
      </c>
    </row>
    <row r="472" spans="1:54" ht="12.75">
      <c r="A472" s="67" t="s">
        <v>404</v>
      </c>
      <c r="B472" s="70" t="s">
        <v>933</v>
      </c>
      <c r="C472" s="67" t="s">
        <v>82</v>
      </c>
      <c r="D472" s="67" t="s">
        <v>82</v>
      </c>
      <c r="E472" s="67" t="s">
        <v>82</v>
      </c>
      <c r="F472" s="67" t="s">
        <v>82</v>
      </c>
      <c r="G472" s="67" t="s">
        <v>82</v>
      </c>
      <c r="H472" s="67" t="s">
        <v>82</v>
      </c>
      <c r="I472" s="67" t="s">
        <v>82</v>
      </c>
      <c r="J472" s="67" t="s">
        <v>82</v>
      </c>
      <c r="K472" s="67" t="s">
        <v>82</v>
      </c>
      <c r="L472" s="67" t="s">
        <v>82</v>
      </c>
      <c r="M472" s="67" t="s">
        <v>82</v>
      </c>
      <c r="N472" s="67" t="s">
        <v>82</v>
      </c>
      <c r="O472" s="67">
        <v>190000</v>
      </c>
      <c r="P472" s="67" t="s">
        <v>80</v>
      </c>
      <c r="Q472" s="67">
        <v>190000</v>
      </c>
      <c r="R472" s="67" t="s">
        <v>80</v>
      </c>
      <c r="S472" s="67">
        <v>190000</v>
      </c>
      <c r="T472" s="67" t="s">
        <v>80</v>
      </c>
      <c r="U472" s="67" t="s">
        <v>82</v>
      </c>
      <c r="V472" s="67" t="s">
        <v>82</v>
      </c>
      <c r="W472" s="67" t="s">
        <v>82</v>
      </c>
      <c r="X472" s="67" t="s">
        <v>82</v>
      </c>
      <c r="Y472" s="67" t="s">
        <v>82</v>
      </c>
      <c r="Z472" s="67" t="s">
        <v>82</v>
      </c>
      <c r="AA472" s="67" t="s">
        <v>82</v>
      </c>
      <c r="AB472" s="67" t="s">
        <v>82</v>
      </c>
      <c r="AC472" s="67" t="s">
        <v>82</v>
      </c>
      <c r="AD472" s="67" t="s">
        <v>82</v>
      </c>
      <c r="AE472" s="67" t="s">
        <v>82</v>
      </c>
      <c r="AF472" s="67" t="s">
        <v>82</v>
      </c>
      <c r="AG472" s="67" t="s">
        <v>82</v>
      </c>
      <c r="AH472" s="67" t="s">
        <v>82</v>
      </c>
      <c r="AI472" s="67" t="s">
        <v>82</v>
      </c>
      <c r="AJ472" s="67" t="s">
        <v>82</v>
      </c>
      <c r="AK472" s="67" t="s">
        <v>82</v>
      </c>
      <c r="AL472" s="67" t="s">
        <v>82</v>
      </c>
      <c r="AM472" s="67" t="s">
        <v>82</v>
      </c>
      <c r="AN472" s="83">
        <v>200</v>
      </c>
      <c r="AO472" s="67">
        <v>1</v>
      </c>
      <c r="AP472" s="67" t="s">
        <v>1059</v>
      </c>
      <c r="AQ472" s="67">
        <v>0.005</v>
      </c>
      <c r="AR472" s="67" t="s">
        <v>1059</v>
      </c>
      <c r="AS472" s="67" t="s">
        <v>82</v>
      </c>
      <c r="AT472" s="67" t="s">
        <v>82</v>
      </c>
      <c r="AU472" s="67" t="s">
        <v>82</v>
      </c>
      <c r="AV472" s="67" t="s">
        <v>82</v>
      </c>
      <c r="AW472" s="67" t="s">
        <v>82</v>
      </c>
      <c r="AX472" s="67" t="s">
        <v>82</v>
      </c>
      <c r="AY472" s="67" t="s">
        <v>82</v>
      </c>
      <c r="AZ472" s="67" t="s">
        <v>82</v>
      </c>
      <c r="BA472" s="67">
        <v>9.9</v>
      </c>
      <c r="BB472" s="105" t="s">
        <v>1060</v>
      </c>
    </row>
    <row r="473" spans="1:54" ht="12.75">
      <c r="A473" s="67" t="s">
        <v>405</v>
      </c>
      <c r="B473" s="70" t="s">
        <v>934</v>
      </c>
      <c r="C473" s="67" t="s">
        <v>82</v>
      </c>
      <c r="D473" s="67" t="s">
        <v>82</v>
      </c>
      <c r="E473" s="67" t="s">
        <v>82</v>
      </c>
      <c r="F473" s="67" t="s">
        <v>82</v>
      </c>
      <c r="G473" s="67" t="s">
        <v>82</v>
      </c>
      <c r="H473" s="67" t="s">
        <v>82</v>
      </c>
      <c r="I473" s="67" t="s">
        <v>82</v>
      </c>
      <c r="J473" s="67" t="s">
        <v>82</v>
      </c>
      <c r="K473" s="67" t="s">
        <v>82</v>
      </c>
      <c r="L473" s="67" t="s">
        <v>82</v>
      </c>
      <c r="M473" s="67" t="s">
        <v>82</v>
      </c>
      <c r="N473" s="67" t="s">
        <v>82</v>
      </c>
      <c r="O473" s="67" t="s">
        <v>82</v>
      </c>
      <c r="P473" s="67" t="s">
        <v>82</v>
      </c>
      <c r="Q473" s="67" t="s">
        <v>82</v>
      </c>
      <c r="R473" s="67" t="s">
        <v>82</v>
      </c>
      <c r="S473" s="67" t="s">
        <v>82</v>
      </c>
      <c r="T473" s="67" t="s">
        <v>82</v>
      </c>
      <c r="U473" s="67" t="s">
        <v>82</v>
      </c>
      <c r="V473" s="67" t="s">
        <v>82</v>
      </c>
      <c r="W473" s="67" t="s">
        <v>82</v>
      </c>
      <c r="X473" s="67" t="s">
        <v>82</v>
      </c>
      <c r="Y473" s="67" t="s">
        <v>82</v>
      </c>
      <c r="Z473" s="67" t="s">
        <v>82</v>
      </c>
      <c r="AA473" s="67" t="s">
        <v>82</v>
      </c>
      <c r="AB473" s="67" t="s">
        <v>82</v>
      </c>
      <c r="AC473" s="67" t="s">
        <v>82</v>
      </c>
      <c r="AD473" s="67" t="s">
        <v>82</v>
      </c>
      <c r="AE473" s="67" t="s">
        <v>82</v>
      </c>
      <c r="AF473" s="67" t="s">
        <v>82</v>
      </c>
      <c r="AG473" s="67" t="s">
        <v>82</v>
      </c>
      <c r="AH473" s="67" t="s">
        <v>82</v>
      </c>
      <c r="AI473" s="67" t="s">
        <v>82</v>
      </c>
      <c r="AJ473" s="67" t="s">
        <v>82</v>
      </c>
      <c r="AK473" s="67" t="s">
        <v>82</v>
      </c>
      <c r="AL473" s="67" t="s">
        <v>82</v>
      </c>
      <c r="AM473" s="67" t="s">
        <v>82</v>
      </c>
      <c r="AN473" s="83">
        <v>250000</v>
      </c>
      <c r="AO473" s="67" t="s">
        <v>1059</v>
      </c>
      <c r="AP473" s="67" t="s">
        <v>1059</v>
      </c>
      <c r="AQ473" s="67" t="s">
        <v>1059</v>
      </c>
      <c r="AR473" s="67" t="s">
        <v>1059</v>
      </c>
      <c r="AS473" s="67" t="s">
        <v>82</v>
      </c>
      <c r="AT473" s="67" t="s">
        <v>82</v>
      </c>
      <c r="AU473" s="67" t="s">
        <v>82</v>
      </c>
      <c r="AV473" s="67" t="s">
        <v>82</v>
      </c>
      <c r="AW473" s="67" t="s">
        <v>82</v>
      </c>
      <c r="AX473" s="67" t="s">
        <v>82</v>
      </c>
      <c r="AY473" s="67" t="s">
        <v>82</v>
      </c>
      <c r="AZ473" s="67" t="s">
        <v>82</v>
      </c>
      <c r="BA473" s="67" t="s">
        <v>82</v>
      </c>
      <c r="BB473" s="105" t="s">
        <v>1060</v>
      </c>
    </row>
    <row r="474" spans="1:54" ht="12.75">
      <c r="A474" s="68" t="s">
        <v>936</v>
      </c>
      <c r="B474" s="70" t="s">
        <v>937</v>
      </c>
      <c r="C474" s="67" t="s">
        <v>82</v>
      </c>
      <c r="D474" s="67" t="s">
        <v>82</v>
      </c>
      <c r="E474" s="67" t="s">
        <v>82</v>
      </c>
      <c r="F474" s="67" t="s">
        <v>82</v>
      </c>
      <c r="G474" s="67" t="s">
        <v>82</v>
      </c>
      <c r="H474" s="67" t="s">
        <v>82</v>
      </c>
      <c r="I474" s="67" t="s">
        <v>82</v>
      </c>
      <c r="J474" s="67" t="s">
        <v>82</v>
      </c>
      <c r="K474" s="67" t="s">
        <v>82</v>
      </c>
      <c r="L474" s="67" t="s">
        <v>82</v>
      </c>
      <c r="M474" s="67" t="s">
        <v>82</v>
      </c>
      <c r="N474" s="67" t="s">
        <v>82</v>
      </c>
      <c r="O474" s="67">
        <v>150000</v>
      </c>
      <c r="P474" s="67" t="s">
        <v>492</v>
      </c>
      <c r="Q474" s="67">
        <v>190000</v>
      </c>
      <c r="R474" s="67" t="s">
        <v>80</v>
      </c>
      <c r="S474" s="67">
        <v>190000</v>
      </c>
      <c r="T474" s="67" t="s">
        <v>80</v>
      </c>
      <c r="U474" s="67" t="s">
        <v>82</v>
      </c>
      <c r="V474" s="67" t="s">
        <v>82</v>
      </c>
      <c r="W474" s="67" t="s">
        <v>82</v>
      </c>
      <c r="X474" s="67" t="s">
        <v>82</v>
      </c>
      <c r="Y474" s="67" t="s">
        <v>82</v>
      </c>
      <c r="Z474" s="67" t="s">
        <v>82</v>
      </c>
      <c r="AA474" s="67" t="s">
        <v>82</v>
      </c>
      <c r="AB474" s="67" t="s">
        <v>82</v>
      </c>
      <c r="AC474" s="67" t="s">
        <v>82</v>
      </c>
      <c r="AD474" s="67" t="s">
        <v>82</v>
      </c>
      <c r="AE474" s="67" t="s">
        <v>82</v>
      </c>
      <c r="AF474" s="67" t="s">
        <v>82</v>
      </c>
      <c r="AG474" s="67" t="s">
        <v>82</v>
      </c>
      <c r="AH474" s="67" t="s">
        <v>82</v>
      </c>
      <c r="AI474" s="67" t="s">
        <v>82</v>
      </c>
      <c r="AJ474" s="67" t="s">
        <v>82</v>
      </c>
      <c r="AK474" s="67" t="s">
        <v>82</v>
      </c>
      <c r="AL474" s="67" t="s">
        <v>82</v>
      </c>
      <c r="AM474" s="67" t="s">
        <v>82</v>
      </c>
      <c r="AN474" s="83">
        <v>300</v>
      </c>
      <c r="AO474" s="67">
        <v>0.7</v>
      </c>
      <c r="AP474" s="67" t="s">
        <v>1059</v>
      </c>
      <c r="AQ474" s="67" t="s">
        <v>1059</v>
      </c>
      <c r="AR474" s="67" t="s">
        <v>1059</v>
      </c>
      <c r="AS474" s="67" t="s">
        <v>82</v>
      </c>
      <c r="AT474" s="67" t="s">
        <v>82</v>
      </c>
      <c r="AU474" s="67" t="s">
        <v>82</v>
      </c>
      <c r="AV474" s="67" t="s">
        <v>82</v>
      </c>
      <c r="AW474" s="67" t="s">
        <v>82</v>
      </c>
      <c r="AX474" s="67" t="s">
        <v>82</v>
      </c>
      <c r="AY474" s="67" t="s">
        <v>82</v>
      </c>
      <c r="AZ474" s="67" t="s">
        <v>82</v>
      </c>
      <c r="BA474" s="67">
        <v>25</v>
      </c>
      <c r="BB474" s="105" t="s">
        <v>1061</v>
      </c>
    </row>
    <row r="475" spans="1:54" ht="12.75">
      <c r="A475" s="69" t="s">
        <v>400</v>
      </c>
      <c r="B475" s="70" t="s">
        <v>938</v>
      </c>
      <c r="C475" s="67" t="s">
        <v>82</v>
      </c>
      <c r="D475" s="67" t="s">
        <v>82</v>
      </c>
      <c r="E475" s="67" t="s">
        <v>82</v>
      </c>
      <c r="F475" s="67" t="s">
        <v>82</v>
      </c>
      <c r="G475" s="67" t="s">
        <v>82</v>
      </c>
      <c r="H475" s="67" t="s">
        <v>82</v>
      </c>
      <c r="I475" s="67" t="s">
        <v>82</v>
      </c>
      <c r="J475" s="67" t="s">
        <v>82</v>
      </c>
      <c r="K475" s="67" t="s">
        <v>82</v>
      </c>
      <c r="L475" s="67" t="s">
        <v>82</v>
      </c>
      <c r="M475" s="67" t="s">
        <v>82</v>
      </c>
      <c r="N475" s="67" t="s">
        <v>82</v>
      </c>
      <c r="O475" s="67" t="s">
        <v>82</v>
      </c>
      <c r="P475" s="67" t="s">
        <v>82</v>
      </c>
      <c r="Q475" s="67" t="s">
        <v>82</v>
      </c>
      <c r="R475" s="67" t="s">
        <v>82</v>
      </c>
      <c r="S475" s="67" t="s">
        <v>82</v>
      </c>
      <c r="T475" s="67" t="s">
        <v>82</v>
      </c>
      <c r="U475" s="67" t="s">
        <v>82</v>
      </c>
      <c r="V475" s="67" t="s">
        <v>82</v>
      </c>
      <c r="W475" s="67" t="s">
        <v>82</v>
      </c>
      <c r="X475" s="67" t="s">
        <v>82</v>
      </c>
      <c r="Y475" s="67" t="s">
        <v>82</v>
      </c>
      <c r="Z475" s="67" t="s">
        <v>82</v>
      </c>
      <c r="AA475" s="67" t="s">
        <v>82</v>
      </c>
      <c r="AB475" s="67" t="s">
        <v>82</v>
      </c>
      <c r="AC475" s="67" t="s">
        <v>82</v>
      </c>
      <c r="AD475" s="67" t="s">
        <v>82</v>
      </c>
      <c r="AE475" s="67" t="s">
        <v>82</v>
      </c>
      <c r="AF475" s="67" t="s">
        <v>82</v>
      </c>
      <c r="AG475" s="67" t="s">
        <v>82</v>
      </c>
      <c r="AH475" s="67" t="s">
        <v>82</v>
      </c>
      <c r="AI475" s="67" t="s">
        <v>82</v>
      </c>
      <c r="AJ475" s="67" t="s">
        <v>82</v>
      </c>
      <c r="AK475" s="67" t="s">
        <v>82</v>
      </c>
      <c r="AL475" s="67" t="s">
        <v>82</v>
      </c>
      <c r="AM475" s="67" t="s">
        <v>82</v>
      </c>
      <c r="AN475" s="106">
        <v>250000</v>
      </c>
      <c r="AO475" s="67" t="s">
        <v>1059</v>
      </c>
      <c r="AP475" s="67" t="s">
        <v>1059</v>
      </c>
      <c r="AQ475" s="67" t="s">
        <v>1059</v>
      </c>
      <c r="AR475" s="67" t="s">
        <v>1059</v>
      </c>
      <c r="AS475" s="67" t="s">
        <v>82</v>
      </c>
      <c r="AT475" s="67" t="s">
        <v>82</v>
      </c>
      <c r="AU475" s="67" t="s">
        <v>82</v>
      </c>
      <c r="AV475" s="67" t="s">
        <v>82</v>
      </c>
      <c r="AW475" s="67" t="s">
        <v>82</v>
      </c>
      <c r="AX475" s="67" t="s">
        <v>82</v>
      </c>
      <c r="AY475" s="67" t="s">
        <v>82</v>
      </c>
      <c r="AZ475" s="67" t="s">
        <v>82</v>
      </c>
      <c r="BA475" s="67" t="s">
        <v>82</v>
      </c>
      <c r="BB475" s="105" t="s">
        <v>1060</v>
      </c>
    </row>
    <row r="476" spans="1:54" ht="12.75">
      <c r="A476" s="67" t="s">
        <v>408</v>
      </c>
      <c r="B476" s="70" t="s">
        <v>939</v>
      </c>
      <c r="C476" s="67">
        <v>5</v>
      </c>
      <c r="D476" s="67" t="s">
        <v>409</v>
      </c>
      <c r="E476" s="67">
        <v>5</v>
      </c>
      <c r="F476" s="67" t="s">
        <v>409</v>
      </c>
      <c r="G476" s="67">
        <v>5</v>
      </c>
      <c r="H476" s="67" t="s">
        <v>409</v>
      </c>
      <c r="I476" s="67">
        <v>5</v>
      </c>
      <c r="J476" s="67" t="s">
        <v>409</v>
      </c>
      <c r="K476" s="67">
        <v>5</v>
      </c>
      <c r="L476" s="67" t="s">
        <v>409</v>
      </c>
      <c r="M476" s="67">
        <v>5</v>
      </c>
      <c r="N476" s="67" t="s">
        <v>409</v>
      </c>
      <c r="O476" s="67">
        <v>100</v>
      </c>
      <c r="P476" s="67" t="s">
        <v>409</v>
      </c>
      <c r="Q476" s="67">
        <v>100</v>
      </c>
      <c r="R476" s="67" t="s">
        <v>409</v>
      </c>
      <c r="S476" s="67">
        <v>100</v>
      </c>
      <c r="T476" s="67" t="s">
        <v>409</v>
      </c>
      <c r="U476" s="67">
        <v>0.5</v>
      </c>
      <c r="V476" s="67" t="s">
        <v>82</v>
      </c>
      <c r="W476" s="67" t="s">
        <v>82</v>
      </c>
      <c r="X476" s="67">
        <v>0.5</v>
      </c>
      <c r="Y476" s="67" t="s">
        <v>82</v>
      </c>
      <c r="Z476" s="67" t="s">
        <v>82</v>
      </c>
      <c r="AA476" s="67">
        <v>0.5</v>
      </c>
      <c r="AB476" s="67" t="s">
        <v>82</v>
      </c>
      <c r="AC476" s="67" t="s">
        <v>82</v>
      </c>
      <c r="AD476" s="67">
        <v>0.5</v>
      </c>
      <c r="AE476" s="67" t="s">
        <v>82</v>
      </c>
      <c r="AF476" s="67" t="s">
        <v>82</v>
      </c>
      <c r="AG476" s="67">
        <v>0.5</v>
      </c>
      <c r="AH476" s="67" t="s">
        <v>82</v>
      </c>
      <c r="AI476" s="67" t="s">
        <v>82</v>
      </c>
      <c r="AJ476" s="67">
        <v>0.5</v>
      </c>
      <c r="AK476" s="67" t="s">
        <v>82</v>
      </c>
      <c r="AL476" s="67" t="s">
        <v>82</v>
      </c>
      <c r="AM476" s="67" t="s">
        <v>82</v>
      </c>
      <c r="AN476" s="67" t="s">
        <v>82</v>
      </c>
      <c r="AO476" s="67" t="s">
        <v>82</v>
      </c>
      <c r="AP476" s="67" t="s">
        <v>82</v>
      </c>
      <c r="AQ476" s="67" t="s">
        <v>82</v>
      </c>
      <c r="AR476" s="67" t="s">
        <v>82</v>
      </c>
      <c r="AS476" s="67" t="s">
        <v>82</v>
      </c>
      <c r="AT476" s="67" t="s">
        <v>82</v>
      </c>
      <c r="AU476" s="67" t="s">
        <v>82</v>
      </c>
      <c r="AV476" s="67" t="s">
        <v>82</v>
      </c>
      <c r="AW476" s="67" t="s">
        <v>82</v>
      </c>
      <c r="AX476" s="67" t="s">
        <v>82</v>
      </c>
      <c r="AY476" s="67" t="s">
        <v>82</v>
      </c>
      <c r="AZ476" s="67" t="s">
        <v>82</v>
      </c>
      <c r="BA476" s="67" t="s">
        <v>82</v>
      </c>
      <c r="BB476" s="105" t="s">
        <v>1060</v>
      </c>
    </row>
    <row r="477" spans="1:54" ht="12.75">
      <c r="A477" s="67" t="s">
        <v>410</v>
      </c>
      <c r="B477" s="70" t="s">
        <v>940</v>
      </c>
      <c r="C477" s="67">
        <v>5</v>
      </c>
      <c r="D477" s="67" t="s">
        <v>409</v>
      </c>
      <c r="E477" s="67">
        <v>5</v>
      </c>
      <c r="F477" s="67" t="s">
        <v>409</v>
      </c>
      <c r="G477" s="67">
        <v>5</v>
      </c>
      <c r="H477" s="67" t="s">
        <v>409</v>
      </c>
      <c r="I477" s="67">
        <v>5</v>
      </c>
      <c r="J477" s="67" t="s">
        <v>409</v>
      </c>
      <c r="K477" s="67">
        <v>5</v>
      </c>
      <c r="L477" s="67" t="s">
        <v>409</v>
      </c>
      <c r="M477" s="67">
        <v>5</v>
      </c>
      <c r="N477" s="67" t="s">
        <v>409</v>
      </c>
      <c r="O477" s="67">
        <v>100</v>
      </c>
      <c r="P477" s="67" t="s">
        <v>409</v>
      </c>
      <c r="Q477" s="67">
        <v>100</v>
      </c>
      <c r="R477" s="67" t="s">
        <v>409</v>
      </c>
      <c r="S477" s="67">
        <v>100</v>
      </c>
      <c r="T477" s="67" t="s">
        <v>409</v>
      </c>
      <c r="U477" s="67">
        <v>0.5</v>
      </c>
      <c r="V477" s="67" t="s">
        <v>82</v>
      </c>
      <c r="W477" s="67" t="s">
        <v>82</v>
      </c>
      <c r="X477" s="67">
        <v>0.5</v>
      </c>
      <c r="Y477" s="67" t="s">
        <v>82</v>
      </c>
      <c r="Z477" s="67" t="s">
        <v>82</v>
      </c>
      <c r="AA477" s="67">
        <v>0.5</v>
      </c>
      <c r="AB477" s="67" t="s">
        <v>82</v>
      </c>
      <c r="AC477" s="67" t="s">
        <v>82</v>
      </c>
      <c r="AD477" s="67">
        <v>0.5</v>
      </c>
      <c r="AE477" s="67" t="s">
        <v>82</v>
      </c>
      <c r="AF477" s="67" t="s">
        <v>82</v>
      </c>
      <c r="AG477" s="67">
        <v>0.5</v>
      </c>
      <c r="AH477" s="67" t="s">
        <v>82</v>
      </c>
      <c r="AI477" s="67" t="s">
        <v>82</v>
      </c>
      <c r="AJ477" s="67">
        <v>0.5</v>
      </c>
      <c r="AK477" s="67" t="s">
        <v>82</v>
      </c>
      <c r="AL477" s="67" t="s">
        <v>82</v>
      </c>
      <c r="AM477" s="67" t="s">
        <v>82</v>
      </c>
      <c r="AN477" s="67" t="s">
        <v>82</v>
      </c>
      <c r="AO477" s="67" t="s">
        <v>82</v>
      </c>
      <c r="AP477" s="67" t="s">
        <v>82</v>
      </c>
      <c r="AQ477" s="67" t="s">
        <v>82</v>
      </c>
      <c r="AR477" s="67" t="s">
        <v>82</v>
      </c>
      <c r="AS477" s="67" t="s">
        <v>82</v>
      </c>
      <c r="AT477" s="67" t="s">
        <v>82</v>
      </c>
      <c r="AU477" s="67" t="s">
        <v>82</v>
      </c>
      <c r="AV477" s="67" t="s">
        <v>82</v>
      </c>
      <c r="AW477" s="67" t="s">
        <v>82</v>
      </c>
      <c r="AX477" s="67" t="s">
        <v>82</v>
      </c>
      <c r="AY477" s="67" t="s">
        <v>82</v>
      </c>
      <c r="AZ477" s="67" t="s">
        <v>82</v>
      </c>
      <c r="BA477" s="67" t="s">
        <v>82</v>
      </c>
      <c r="BB477" s="105" t="s">
        <v>1060</v>
      </c>
    </row>
    <row r="478" spans="1:54" ht="12.75">
      <c r="A478" s="67" t="s">
        <v>411</v>
      </c>
      <c r="B478" s="70" t="s">
        <v>941</v>
      </c>
      <c r="C478" s="67">
        <v>5</v>
      </c>
      <c r="D478" s="67" t="s">
        <v>409</v>
      </c>
      <c r="E478" s="67">
        <v>5</v>
      </c>
      <c r="F478" s="67" t="s">
        <v>409</v>
      </c>
      <c r="G478" s="67">
        <v>5</v>
      </c>
      <c r="H478" s="67" t="s">
        <v>409</v>
      </c>
      <c r="I478" s="67">
        <v>5</v>
      </c>
      <c r="J478" s="67" t="s">
        <v>409</v>
      </c>
      <c r="K478" s="67">
        <v>5</v>
      </c>
      <c r="L478" s="67" t="s">
        <v>409</v>
      </c>
      <c r="M478" s="67">
        <v>5</v>
      </c>
      <c r="N478" s="67" t="s">
        <v>409</v>
      </c>
      <c r="O478" s="67">
        <v>100</v>
      </c>
      <c r="P478" s="67" t="s">
        <v>409</v>
      </c>
      <c r="Q478" s="67">
        <v>100</v>
      </c>
      <c r="R478" s="67" t="s">
        <v>409</v>
      </c>
      <c r="S478" s="67">
        <v>100</v>
      </c>
      <c r="T478" s="67" t="s">
        <v>409</v>
      </c>
      <c r="U478" s="67">
        <v>0.5</v>
      </c>
      <c r="V478" s="67" t="s">
        <v>82</v>
      </c>
      <c r="W478" s="67" t="s">
        <v>82</v>
      </c>
      <c r="X478" s="67">
        <v>0.5</v>
      </c>
      <c r="Y478" s="67" t="s">
        <v>82</v>
      </c>
      <c r="Z478" s="67" t="s">
        <v>82</v>
      </c>
      <c r="AA478" s="67">
        <v>0.5</v>
      </c>
      <c r="AB478" s="67" t="s">
        <v>82</v>
      </c>
      <c r="AC478" s="67" t="s">
        <v>82</v>
      </c>
      <c r="AD478" s="67">
        <v>0.5</v>
      </c>
      <c r="AE478" s="67" t="s">
        <v>82</v>
      </c>
      <c r="AF478" s="67" t="s">
        <v>82</v>
      </c>
      <c r="AG478" s="67">
        <v>0.5</v>
      </c>
      <c r="AH478" s="67" t="s">
        <v>82</v>
      </c>
      <c r="AI478" s="67" t="s">
        <v>82</v>
      </c>
      <c r="AJ478" s="67">
        <v>0.5</v>
      </c>
      <c r="AK478" s="67" t="s">
        <v>82</v>
      </c>
      <c r="AL478" s="67" t="s">
        <v>82</v>
      </c>
      <c r="AM478" s="67" t="s">
        <v>82</v>
      </c>
      <c r="AN478" s="67" t="s">
        <v>82</v>
      </c>
      <c r="AO478" s="67" t="s">
        <v>82</v>
      </c>
      <c r="AP478" s="67" t="s">
        <v>82</v>
      </c>
      <c r="AQ478" s="67" t="s">
        <v>82</v>
      </c>
      <c r="AR478" s="67" t="s">
        <v>82</v>
      </c>
      <c r="AS478" s="67" t="s">
        <v>82</v>
      </c>
      <c r="AT478" s="67" t="s">
        <v>82</v>
      </c>
      <c r="AU478" s="67" t="s">
        <v>82</v>
      </c>
      <c r="AV478" s="67" t="s">
        <v>82</v>
      </c>
      <c r="AW478" s="67" t="s">
        <v>82</v>
      </c>
      <c r="AX478" s="67" t="s">
        <v>82</v>
      </c>
      <c r="AY478" s="67" t="s">
        <v>82</v>
      </c>
      <c r="AZ478" s="67" t="s">
        <v>82</v>
      </c>
      <c r="BA478" s="67" t="s">
        <v>82</v>
      </c>
      <c r="BB478" s="105" t="s">
        <v>1060</v>
      </c>
    </row>
    <row r="479" spans="1:54" ht="12.75">
      <c r="A479" s="68" t="s">
        <v>942</v>
      </c>
      <c r="B479" s="70" t="s">
        <v>943</v>
      </c>
      <c r="C479" s="67">
        <v>5</v>
      </c>
      <c r="D479" s="67" t="s">
        <v>409</v>
      </c>
      <c r="E479" s="67">
        <v>5</v>
      </c>
      <c r="F479" s="67" t="s">
        <v>409</v>
      </c>
      <c r="G479" s="67">
        <v>5</v>
      </c>
      <c r="H479" s="67" t="s">
        <v>409</v>
      </c>
      <c r="I479" s="67">
        <v>5</v>
      </c>
      <c r="J479" s="67" t="s">
        <v>409</v>
      </c>
      <c r="K479" s="67">
        <v>5</v>
      </c>
      <c r="L479" s="67" t="s">
        <v>409</v>
      </c>
      <c r="M479" s="67">
        <v>5</v>
      </c>
      <c r="N479" s="67" t="s">
        <v>409</v>
      </c>
      <c r="O479" s="67">
        <v>100</v>
      </c>
      <c r="P479" s="67" t="s">
        <v>409</v>
      </c>
      <c r="Q479" s="67">
        <v>100</v>
      </c>
      <c r="R479" s="67" t="s">
        <v>409</v>
      </c>
      <c r="S479" s="67">
        <v>100</v>
      </c>
      <c r="T479" s="67" t="s">
        <v>409</v>
      </c>
      <c r="U479" s="67">
        <v>0.5</v>
      </c>
      <c r="V479" s="67" t="s">
        <v>82</v>
      </c>
      <c r="W479" s="67" t="s">
        <v>82</v>
      </c>
      <c r="X479" s="67">
        <v>0.5</v>
      </c>
      <c r="Y479" s="67" t="s">
        <v>82</v>
      </c>
      <c r="Z479" s="67" t="s">
        <v>82</v>
      </c>
      <c r="AA479" s="67">
        <v>0.5</v>
      </c>
      <c r="AB479" s="67" t="s">
        <v>82</v>
      </c>
      <c r="AC479" s="67" t="s">
        <v>82</v>
      </c>
      <c r="AD479" s="67">
        <v>0.5</v>
      </c>
      <c r="AE479" s="67" t="s">
        <v>82</v>
      </c>
      <c r="AF479" s="67" t="s">
        <v>82</v>
      </c>
      <c r="AG479" s="67">
        <v>0.5</v>
      </c>
      <c r="AH479" s="67" t="s">
        <v>82</v>
      </c>
      <c r="AI479" s="67" t="s">
        <v>82</v>
      </c>
      <c r="AJ479" s="67">
        <v>0.5</v>
      </c>
      <c r="AK479" s="67" t="s">
        <v>82</v>
      </c>
      <c r="AL479" s="67" t="s">
        <v>82</v>
      </c>
      <c r="AM479" s="67" t="s">
        <v>82</v>
      </c>
      <c r="AN479" s="67" t="s">
        <v>82</v>
      </c>
      <c r="AO479" s="67" t="s">
        <v>82</v>
      </c>
      <c r="AP479" s="67" t="s">
        <v>82</v>
      </c>
      <c r="AQ479" s="67" t="s">
        <v>82</v>
      </c>
      <c r="AR479" s="67" t="s">
        <v>82</v>
      </c>
      <c r="AS479" s="67" t="s">
        <v>82</v>
      </c>
      <c r="AT479" s="67" t="s">
        <v>82</v>
      </c>
      <c r="AU479" s="67" t="s">
        <v>82</v>
      </c>
      <c r="AV479" s="67" t="s">
        <v>82</v>
      </c>
      <c r="AW479" s="67" t="s">
        <v>82</v>
      </c>
      <c r="AX479" s="67" t="s">
        <v>82</v>
      </c>
      <c r="AY479" s="67" t="s">
        <v>82</v>
      </c>
      <c r="AZ479" s="67" t="s">
        <v>82</v>
      </c>
      <c r="BA479" s="67" t="s">
        <v>82</v>
      </c>
      <c r="BB479" s="105" t="s">
        <v>1060</v>
      </c>
    </row>
    <row r="480" spans="1:54" ht="12.75">
      <c r="A480" s="68" t="s">
        <v>412</v>
      </c>
      <c r="B480" s="70" t="s">
        <v>944</v>
      </c>
      <c r="C480" s="67">
        <v>5</v>
      </c>
      <c r="D480" s="67" t="s">
        <v>409</v>
      </c>
      <c r="E480" s="67">
        <v>5</v>
      </c>
      <c r="F480" s="67" t="s">
        <v>409</v>
      </c>
      <c r="G480" s="67">
        <v>5</v>
      </c>
      <c r="H480" s="67" t="s">
        <v>409</v>
      </c>
      <c r="I480" s="67">
        <v>5</v>
      </c>
      <c r="J480" s="67" t="s">
        <v>409</v>
      </c>
      <c r="K480" s="67">
        <v>5</v>
      </c>
      <c r="L480" s="67" t="s">
        <v>409</v>
      </c>
      <c r="M480" s="67">
        <v>5</v>
      </c>
      <c r="N480" s="67" t="s">
        <v>409</v>
      </c>
      <c r="O480" s="67">
        <v>100</v>
      </c>
      <c r="P480" s="67" t="s">
        <v>409</v>
      </c>
      <c r="Q480" s="67">
        <v>100</v>
      </c>
      <c r="R480" s="67" t="s">
        <v>409</v>
      </c>
      <c r="S480" s="67">
        <v>100</v>
      </c>
      <c r="T480" s="67" t="s">
        <v>409</v>
      </c>
      <c r="U480" s="67">
        <v>0.5</v>
      </c>
      <c r="V480" s="67" t="s">
        <v>82</v>
      </c>
      <c r="W480" s="67" t="s">
        <v>82</v>
      </c>
      <c r="X480" s="67">
        <v>0.5</v>
      </c>
      <c r="Y480" s="67" t="s">
        <v>82</v>
      </c>
      <c r="Z480" s="67" t="s">
        <v>82</v>
      </c>
      <c r="AA480" s="67">
        <v>0.5</v>
      </c>
      <c r="AB480" s="67" t="s">
        <v>82</v>
      </c>
      <c r="AC480" s="67" t="s">
        <v>82</v>
      </c>
      <c r="AD480" s="67">
        <v>0.5</v>
      </c>
      <c r="AE480" s="67" t="s">
        <v>82</v>
      </c>
      <c r="AF480" s="67" t="s">
        <v>82</v>
      </c>
      <c r="AG480" s="67">
        <v>0.5</v>
      </c>
      <c r="AH480" s="67" t="s">
        <v>82</v>
      </c>
      <c r="AI480" s="67" t="s">
        <v>82</v>
      </c>
      <c r="AJ480" s="67">
        <v>0.5</v>
      </c>
      <c r="AK480" s="67" t="s">
        <v>82</v>
      </c>
      <c r="AL480" s="67" t="s">
        <v>82</v>
      </c>
      <c r="AM480" s="67" t="s">
        <v>82</v>
      </c>
      <c r="AN480" s="67" t="s">
        <v>82</v>
      </c>
      <c r="AO480" s="67" t="s">
        <v>82</v>
      </c>
      <c r="AP480" s="67" t="s">
        <v>82</v>
      </c>
      <c r="AQ480" s="67" t="s">
        <v>82</v>
      </c>
      <c r="AR480" s="67" t="s">
        <v>82</v>
      </c>
      <c r="AS480" s="67" t="s">
        <v>82</v>
      </c>
      <c r="AT480" s="67" t="s">
        <v>82</v>
      </c>
      <c r="AU480" s="67" t="s">
        <v>82</v>
      </c>
      <c r="AV480" s="67" t="s">
        <v>82</v>
      </c>
      <c r="AW480" s="67" t="s">
        <v>82</v>
      </c>
      <c r="AX480" s="67" t="s">
        <v>82</v>
      </c>
      <c r="AY480" s="67" t="s">
        <v>82</v>
      </c>
      <c r="AZ480" s="67" t="s">
        <v>82</v>
      </c>
      <c r="BA480" s="67" t="s">
        <v>82</v>
      </c>
      <c r="BB480" s="105" t="s">
        <v>1060</v>
      </c>
    </row>
    <row r="481" spans="1:54" ht="12.75">
      <c r="A481" s="69" t="s">
        <v>122</v>
      </c>
      <c r="B481" s="70" t="s">
        <v>1030</v>
      </c>
      <c r="C481" s="67">
        <v>5</v>
      </c>
      <c r="D481" s="67" t="s">
        <v>409</v>
      </c>
      <c r="E481" s="67">
        <v>5</v>
      </c>
      <c r="F481" s="67" t="s">
        <v>409</v>
      </c>
      <c r="G481" s="67">
        <v>5</v>
      </c>
      <c r="H481" s="67" t="s">
        <v>409</v>
      </c>
      <c r="I481" s="67">
        <v>5</v>
      </c>
      <c r="J481" s="67" t="s">
        <v>409</v>
      </c>
      <c r="K481" s="67">
        <v>5</v>
      </c>
      <c r="L481" s="67" t="s">
        <v>409</v>
      </c>
      <c r="M481" s="67">
        <v>5</v>
      </c>
      <c r="N481" s="67" t="s">
        <v>409</v>
      </c>
      <c r="O481" s="67">
        <v>100</v>
      </c>
      <c r="P481" s="67" t="s">
        <v>409</v>
      </c>
      <c r="Q481" s="67">
        <v>100</v>
      </c>
      <c r="R481" s="67" t="s">
        <v>409</v>
      </c>
      <c r="S481" s="67">
        <v>100</v>
      </c>
      <c r="T481" s="67" t="s">
        <v>409</v>
      </c>
      <c r="U481" s="67">
        <v>0.5</v>
      </c>
      <c r="V481" s="67" t="s">
        <v>82</v>
      </c>
      <c r="W481" s="67" t="s">
        <v>82</v>
      </c>
      <c r="X481" s="67">
        <v>0.5</v>
      </c>
      <c r="Y481" s="67" t="s">
        <v>82</v>
      </c>
      <c r="Z481" s="67" t="s">
        <v>82</v>
      </c>
      <c r="AA481" s="67">
        <v>0.5</v>
      </c>
      <c r="AB481" s="67" t="s">
        <v>82</v>
      </c>
      <c r="AC481" s="67" t="s">
        <v>82</v>
      </c>
      <c r="AD481" s="67">
        <v>0.5</v>
      </c>
      <c r="AE481" s="67" t="s">
        <v>82</v>
      </c>
      <c r="AF481" s="67" t="s">
        <v>82</v>
      </c>
      <c r="AG481" s="67">
        <v>0.5</v>
      </c>
      <c r="AH481" s="67" t="s">
        <v>82</v>
      </c>
      <c r="AI481" s="67" t="s">
        <v>82</v>
      </c>
      <c r="AJ481" s="67">
        <v>0.5</v>
      </c>
      <c r="AK481" s="67" t="s">
        <v>82</v>
      </c>
      <c r="AL481" s="67" t="s">
        <v>82</v>
      </c>
      <c r="AM481" s="67" t="s">
        <v>82</v>
      </c>
      <c r="AN481" s="67" t="s">
        <v>82</v>
      </c>
      <c r="AO481" s="67" t="s">
        <v>82</v>
      </c>
      <c r="AP481" s="67" t="s">
        <v>82</v>
      </c>
      <c r="AQ481" s="67" t="s">
        <v>82</v>
      </c>
      <c r="AR481" s="67" t="s">
        <v>82</v>
      </c>
      <c r="AS481" s="67" t="s">
        <v>82</v>
      </c>
      <c r="AT481" s="67" t="s">
        <v>82</v>
      </c>
      <c r="AU481" s="67" t="s">
        <v>82</v>
      </c>
      <c r="AV481" s="67" t="s">
        <v>82</v>
      </c>
      <c r="AW481" s="67" t="s">
        <v>82</v>
      </c>
      <c r="AX481" s="67" t="s">
        <v>82</v>
      </c>
      <c r="AY481" s="67" t="s">
        <v>82</v>
      </c>
      <c r="AZ481" s="67" t="s">
        <v>82</v>
      </c>
      <c r="BA481" s="67" t="s">
        <v>82</v>
      </c>
      <c r="BB481" s="105" t="s">
        <v>1060</v>
      </c>
    </row>
    <row r="482" spans="1:54" ht="12.75">
      <c r="A482" s="68" t="s">
        <v>416</v>
      </c>
      <c r="B482" s="70" t="s">
        <v>945</v>
      </c>
      <c r="C482" s="67">
        <v>5</v>
      </c>
      <c r="D482" s="67" t="s">
        <v>409</v>
      </c>
      <c r="E482" s="67">
        <v>5</v>
      </c>
      <c r="F482" s="67" t="s">
        <v>409</v>
      </c>
      <c r="G482" s="67">
        <v>5</v>
      </c>
      <c r="H482" s="67" t="s">
        <v>409</v>
      </c>
      <c r="I482" s="67">
        <v>5</v>
      </c>
      <c r="J482" s="67" t="s">
        <v>409</v>
      </c>
      <c r="K482" s="67">
        <v>5</v>
      </c>
      <c r="L482" s="67" t="s">
        <v>409</v>
      </c>
      <c r="M482" s="67">
        <v>5</v>
      </c>
      <c r="N482" s="67" t="s">
        <v>409</v>
      </c>
      <c r="O482" s="67">
        <v>100</v>
      </c>
      <c r="P482" s="67" t="s">
        <v>409</v>
      </c>
      <c r="Q482" s="67">
        <v>100</v>
      </c>
      <c r="R482" s="67" t="s">
        <v>409</v>
      </c>
      <c r="S482" s="67">
        <v>100</v>
      </c>
      <c r="T482" s="67" t="s">
        <v>409</v>
      </c>
      <c r="U482" s="67">
        <v>0.5</v>
      </c>
      <c r="V482" s="67" t="s">
        <v>82</v>
      </c>
      <c r="W482" s="67" t="s">
        <v>82</v>
      </c>
      <c r="X482" s="67">
        <v>0.5</v>
      </c>
      <c r="Y482" s="67" t="s">
        <v>82</v>
      </c>
      <c r="Z482" s="67" t="s">
        <v>82</v>
      </c>
      <c r="AA482" s="67">
        <v>0.5</v>
      </c>
      <c r="AB482" s="67" t="s">
        <v>82</v>
      </c>
      <c r="AC482" s="67" t="s">
        <v>82</v>
      </c>
      <c r="AD482" s="67">
        <v>0.5</v>
      </c>
      <c r="AE482" s="67" t="s">
        <v>82</v>
      </c>
      <c r="AF482" s="67" t="s">
        <v>82</v>
      </c>
      <c r="AG482" s="67">
        <v>0.5</v>
      </c>
      <c r="AH482" s="67" t="s">
        <v>82</v>
      </c>
      <c r="AI482" s="67" t="s">
        <v>82</v>
      </c>
      <c r="AJ482" s="67">
        <v>0.5</v>
      </c>
      <c r="AK482" s="67" t="s">
        <v>82</v>
      </c>
      <c r="AL482" s="67" t="s">
        <v>82</v>
      </c>
      <c r="AM482" s="67" t="s">
        <v>82</v>
      </c>
      <c r="AN482" s="67" t="s">
        <v>82</v>
      </c>
      <c r="AO482" s="67" t="s">
        <v>82</v>
      </c>
      <c r="AP482" s="67" t="s">
        <v>82</v>
      </c>
      <c r="AQ482" s="67" t="s">
        <v>82</v>
      </c>
      <c r="AR482" s="67" t="s">
        <v>82</v>
      </c>
      <c r="AS482" s="67" t="s">
        <v>82</v>
      </c>
      <c r="AT482" s="67" t="s">
        <v>82</v>
      </c>
      <c r="AU482" s="67" t="s">
        <v>82</v>
      </c>
      <c r="AV482" s="67" t="s">
        <v>82</v>
      </c>
      <c r="AW482" s="67" t="s">
        <v>82</v>
      </c>
      <c r="AX482" s="67" t="s">
        <v>82</v>
      </c>
      <c r="AY482" s="67" t="s">
        <v>82</v>
      </c>
      <c r="AZ482" s="67" t="s">
        <v>82</v>
      </c>
      <c r="BA482" s="67" t="s">
        <v>82</v>
      </c>
      <c r="BB482" s="105" t="s">
        <v>1061</v>
      </c>
    </row>
    <row r="483" spans="1:54" ht="12.75">
      <c r="A483" s="68" t="s">
        <v>417</v>
      </c>
      <c r="B483" s="70" t="s">
        <v>946</v>
      </c>
      <c r="C483" s="67">
        <v>5</v>
      </c>
      <c r="D483" s="67" t="s">
        <v>409</v>
      </c>
      <c r="E483" s="67">
        <v>5</v>
      </c>
      <c r="F483" s="67" t="s">
        <v>409</v>
      </c>
      <c r="G483" s="67">
        <v>5</v>
      </c>
      <c r="H483" s="67" t="s">
        <v>409</v>
      </c>
      <c r="I483" s="67">
        <v>5</v>
      </c>
      <c r="J483" s="67" t="s">
        <v>409</v>
      </c>
      <c r="K483" s="67">
        <v>5</v>
      </c>
      <c r="L483" s="67" t="s">
        <v>409</v>
      </c>
      <c r="M483" s="67">
        <v>5</v>
      </c>
      <c r="N483" s="67" t="s">
        <v>409</v>
      </c>
      <c r="O483" s="67">
        <v>100</v>
      </c>
      <c r="P483" s="67" t="s">
        <v>409</v>
      </c>
      <c r="Q483" s="67">
        <v>100</v>
      </c>
      <c r="R483" s="67" t="s">
        <v>409</v>
      </c>
      <c r="S483" s="67">
        <v>100</v>
      </c>
      <c r="T483" s="67" t="s">
        <v>409</v>
      </c>
      <c r="U483" s="67">
        <v>0.5</v>
      </c>
      <c r="V483" s="67" t="s">
        <v>82</v>
      </c>
      <c r="W483" s="67" t="s">
        <v>82</v>
      </c>
      <c r="X483" s="67">
        <v>0.5</v>
      </c>
      <c r="Y483" s="67" t="s">
        <v>82</v>
      </c>
      <c r="Z483" s="67" t="s">
        <v>82</v>
      </c>
      <c r="AA483" s="67">
        <v>0.5</v>
      </c>
      <c r="AB483" s="67" t="s">
        <v>82</v>
      </c>
      <c r="AC483" s="67" t="s">
        <v>82</v>
      </c>
      <c r="AD483" s="67">
        <v>0.5</v>
      </c>
      <c r="AE483" s="67" t="s">
        <v>82</v>
      </c>
      <c r="AF483" s="67" t="s">
        <v>82</v>
      </c>
      <c r="AG483" s="67">
        <v>0.5</v>
      </c>
      <c r="AH483" s="67" t="s">
        <v>82</v>
      </c>
      <c r="AI483" s="67" t="s">
        <v>82</v>
      </c>
      <c r="AJ483" s="67">
        <v>0.5</v>
      </c>
      <c r="AK483" s="67" t="s">
        <v>82</v>
      </c>
      <c r="AL483" s="67" t="s">
        <v>82</v>
      </c>
      <c r="AM483" s="67" t="s">
        <v>82</v>
      </c>
      <c r="AN483" s="67" t="s">
        <v>82</v>
      </c>
      <c r="AO483" s="67" t="s">
        <v>82</v>
      </c>
      <c r="AP483" s="67" t="s">
        <v>82</v>
      </c>
      <c r="AQ483" s="67" t="s">
        <v>82</v>
      </c>
      <c r="AR483" s="67" t="s">
        <v>82</v>
      </c>
      <c r="AS483" s="67" t="s">
        <v>82</v>
      </c>
      <c r="AT483" s="67" t="s">
        <v>82</v>
      </c>
      <c r="AU483" s="67" t="s">
        <v>82</v>
      </c>
      <c r="AV483" s="67" t="s">
        <v>82</v>
      </c>
      <c r="AW483" s="67" t="s">
        <v>82</v>
      </c>
      <c r="AX483" s="67" t="s">
        <v>82</v>
      </c>
      <c r="AY483" s="67" t="s">
        <v>82</v>
      </c>
      <c r="AZ483" s="67" t="s">
        <v>82</v>
      </c>
      <c r="BA483" s="67" t="s">
        <v>82</v>
      </c>
      <c r="BB483" s="105" t="s">
        <v>1060</v>
      </c>
    </row>
    <row r="484" spans="1:54" ht="12.75">
      <c r="A484" s="68" t="s">
        <v>418</v>
      </c>
      <c r="B484" s="70" t="s">
        <v>947</v>
      </c>
      <c r="C484" s="67">
        <v>5</v>
      </c>
      <c r="D484" s="67" t="s">
        <v>409</v>
      </c>
      <c r="E484" s="67">
        <v>5</v>
      </c>
      <c r="F484" s="67" t="s">
        <v>409</v>
      </c>
      <c r="G484" s="67">
        <v>5</v>
      </c>
      <c r="H484" s="67" t="s">
        <v>409</v>
      </c>
      <c r="I484" s="67">
        <v>5</v>
      </c>
      <c r="J484" s="67" t="s">
        <v>409</v>
      </c>
      <c r="K484" s="67">
        <v>5</v>
      </c>
      <c r="L484" s="67" t="s">
        <v>409</v>
      </c>
      <c r="M484" s="67">
        <v>5</v>
      </c>
      <c r="N484" s="67" t="s">
        <v>409</v>
      </c>
      <c r="O484" s="67">
        <v>100</v>
      </c>
      <c r="P484" s="67" t="s">
        <v>409</v>
      </c>
      <c r="Q484" s="67">
        <v>100</v>
      </c>
      <c r="R484" s="67" t="s">
        <v>409</v>
      </c>
      <c r="S484" s="67">
        <v>100</v>
      </c>
      <c r="T484" s="67" t="s">
        <v>409</v>
      </c>
      <c r="U484" s="67">
        <v>0.5</v>
      </c>
      <c r="V484" s="67" t="s">
        <v>82</v>
      </c>
      <c r="W484" s="67" t="s">
        <v>82</v>
      </c>
      <c r="X484" s="67">
        <v>0.5</v>
      </c>
      <c r="Y484" s="67" t="s">
        <v>82</v>
      </c>
      <c r="Z484" s="67" t="s">
        <v>82</v>
      </c>
      <c r="AA484" s="67">
        <v>0.5</v>
      </c>
      <c r="AB484" s="67" t="s">
        <v>82</v>
      </c>
      <c r="AC484" s="67" t="s">
        <v>82</v>
      </c>
      <c r="AD484" s="67">
        <v>0.5</v>
      </c>
      <c r="AE484" s="67" t="s">
        <v>82</v>
      </c>
      <c r="AF484" s="67" t="s">
        <v>82</v>
      </c>
      <c r="AG484" s="67">
        <v>0.5</v>
      </c>
      <c r="AH484" s="67" t="s">
        <v>82</v>
      </c>
      <c r="AI484" s="67" t="s">
        <v>82</v>
      </c>
      <c r="AJ484" s="67">
        <v>0.5</v>
      </c>
      <c r="AK484" s="67" t="s">
        <v>82</v>
      </c>
      <c r="AL484" s="67" t="s">
        <v>82</v>
      </c>
      <c r="AM484" s="67" t="s">
        <v>82</v>
      </c>
      <c r="AN484" s="67" t="s">
        <v>82</v>
      </c>
      <c r="AO484" s="67" t="s">
        <v>82</v>
      </c>
      <c r="AP484" s="67" t="s">
        <v>82</v>
      </c>
      <c r="AQ484" s="67" t="s">
        <v>82</v>
      </c>
      <c r="AR484" s="67" t="s">
        <v>82</v>
      </c>
      <c r="AS484" s="67" t="s">
        <v>82</v>
      </c>
      <c r="AT484" s="67" t="s">
        <v>82</v>
      </c>
      <c r="AU484" s="67" t="s">
        <v>82</v>
      </c>
      <c r="AV484" s="67" t="s">
        <v>82</v>
      </c>
      <c r="AW484" s="67" t="s">
        <v>82</v>
      </c>
      <c r="AX484" s="67" t="s">
        <v>82</v>
      </c>
      <c r="AY484" s="67" t="s">
        <v>82</v>
      </c>
      <c r="AZ484" s="67" t="s">
        <v>82</v>
      </c>
      <c r="BA484" s="67" t="s">
        <v>82</v>
      </c>
      <c r="BB484" s="105" t="s">
        <v>1060</v>
      </c>
    </row>
    <row r="485" spans="1:54" ht="12.75">
      <c r="A485" s="68" t="s">
        <v>948</v>
      </c>
      <c r="B485" s="70" t="s">
        <v>949</v>
      </c>
      <c r="C485" s="67">
        <v>5</v>
      </c>
      <c r="D485" s="67" t="s">
        <v>409</v>
      </c>
      <c r="E485" s="67">
        <v>5</v>
      </c>
      <c r="F485" s="67" t="s">
        <v>409</v>
      </c>
      <c r="G485" s="67">
        <v>5</v>
      </c>
      <c r="H485" s="67" t="s">
        <v>409</v>
      </c>
      <c r="I485" s="67">
        <v>5</v>
      </c>
      <c r="J485" s="67" t="s">
        <v>409</v>
      </c>
      <c r="K485" s="67">
        <v>5</v>
      </c>
      <c r="L485" s="67" t="s">
        <v>409</v>
      </c>
      <c r="M485" s="67">
        <v>5</v>
      </c>
      <c r="N485" s="67" t="s">
        <v>409</v>
      </c>
      <c r="O485" s="67">
        <v>100</v>
      </c>
      <c r="P485" s="67" t="s">
        <v>409</v>
      </c>
      <c r="Q485" s="67">
        <v>100</v>
      </c>
      <c r="R485" s="67" t="s">
        <v>409</v>
      </c>
      <c r="S485" s="67">
        <v>100</v>
      </c>
      <c r="T485" s="67" t="s">
        <v>409</v>
      </c>
      <c r="U485" s="67">
        <v>0.5</v>
      </c>
      <c r="V485" s="67" t="s">
        <v>82</v>
      </c>
      <c r="W485" s="67" t="s">
        <v>82</v>
      </c>
      <c r="X485" s="67">
        <v>0.5</v>
      </c>
      <c r="Y485" s="67" t="s">
        <v>82</v>
      </c>
      <c r="Z485" s="67" t="s">
        <v>82</v>
      </c>
      <c r="AA485" s="67">
        <v>0.5</v>
      </c>
      <c r="AB485" s="67" t="s">
        <v>82</v>
      </c>
      <c r="AC485" s="67" t="s">
        <v>82</v>
      </c>
      <c r="AD485" s="67">
        <v>0.5</v>
      </c>
      <c r="AE485" s="67" t="s">
        <v>82</v>
      </c>
      <c r="AF485" s="67" t="s">
        <v>82</v>
      </c>
      <c r="AG485" s="67">
        <v>0.5</v>
      </c>
      <c r="AH485" s="67" t="s">
        <v>82</v>
      </c>
      <c r="AI485" s="67" t="s">
        <v>82</v>
      </c>
      <c r="AJ485" s="67">
        <v>0.5</v>
      </c>
      <c r="AK485" s="67" t="s">
        <v>82</v>
      </c>
      <c r="AL485" s="67" t="s">
        <v>82</v>
      </c>
      <c r="AM485" s="67" t="s">
        <v>82</v>
      </c>
      <c r="AN485" s="67" t="s">
        <v>82</v>
      </c>
      <c r="AO485" s="67" t="s">
        <v>82</v>
      </c>
      <c r="AP485" s="67" t="s">
        <v>82</v>
      </c>
      <c r="AQ485" s="67" t="s">
        <v>82</v>
      </c>
      <c r="AR485" s="67" t="s">
        <v>82</v>
      </c>
      <c r="AS485" s="67" t="s">
        <v>82</v>
      </c>
      <c r="AT485" s="67" t="s">
        <v>82</v>
      </c>
      <c r="AU485" s="67" t="s">
        <v>82</v>
      </c>
      <c r="AV485" s="67" t="s">
        <v>82</v>
      </c>
      <c r="AW485" s="67" t="s">
        <v>82</v>
      </c>
      <c r="AX485" s="67" t="s">
        <v>82</v>
      </c>
      <c r="AY485" s="67" t="s">
        <v>82</v>
      </c>
      <c r="AZ485" s="67" t="s">
        <v>82</v>
      </c>
      <c r="BA485" s="67" t="s">
        <v>82</v>
      </c>
      <c r="BB485" s="105" t="s">
        <v>1060</v>
      </c>
    </row>
    <row r="486" spans="1:54" ht="12.75">
      <c r="A486" s="68" t="s">
        <v>419</v>
      </c>
      <c r="B486" s="70" t="s">
        <v>950</v>
      </c>
      <c r="C486" s="67">
        <v>5</v>
      </c>
      <c r="D486" s="67" t="s">
        <v>409</v>
      </c>
      <c r="E486" s="67">
        <v>5</v>
      </c>
      <c r="F486" s="67" t="s">
        <v>409</v>
      </c>
      <c r="G486" s="67">
        <v>5</v>
      </c>
      <c r="H486" s="67" t="s">
        <v>409</v>
      </c>
      <c r="I486" s="67">
        <v>5</v>
      </c>
      <c r="J486" s="67" t="s">
        <v>409</v>
      </c>
      <c r="K486" s="67">
        <v>5</v>
      </c>
      <c r="L486" s="67" t="s">
        <v>409</v>
      </c>
      <c r="M486" s="67">
        <v>5</v>
      </c>
      <c r="N486" s="67" t="s">
        <v>409</v>
      </c>
      <c r="O486" s="67">
        <v>100</v>
      </c>
      <c r="P486" s="67" t="s">
        <v>409</v>
      </c>
      <c r="Q486" s="67">
        <v>100</v>
      </c>
      <c r="R486" s="67" t="s">
        <v>409</v>
      </c>
      <c r="S486" s="67">
        <v>100</v>
      </c>
      <c r="T486" s="67" t="s">
        <v>409</v>
      </c>
      <c r="U486" s="67">
        <v>0.5</v>
      </c>
      <c r="V486" s="67" t="s">
        <v>82</v>
      </c>
      <c r="W486" s="67" t="s">
        <v>82</v>
      </c>
      <c r="X486" s="67">
        <v>0.5</v>
      </c>
      <c r="Y486" s="67" t="s">
        <v>82</v>
      </c>
      <c r="Z486" s="67" t="s">
        <v>82</v>
      </c>
      <c r="AA486" s="67">
        <v>0.5</v>
      </c>
      <c r="AB486" s="67" t="s">
        <v>82</v>
      </c>
      <c r="AC486" s="67" t="s">
        <v>82</v>
      </c>
      <c r="AD486" s="67">
        <v>0.5</v>
      </c>
      <c r="AE486" s="67" t="s">
        <v>82</v>
      </c>
      <c r="AF486" s="67" t="s">
        <v>82</v>
      </c>
      <c r="AG486" s="67">
        <v>0.5</v>
      </c>
      <c r="AH486" s="67" t="s">
        <v>82</v>
      </c>
      <c r="AI486" s="67" t="s">
        <v>82</v>
      </c>
      <c r="AJ486" s="67">
        <v>0.5</v>
      </c>
      <c r="AK486" s="67" t="s">
        <v>82</v>
      </c>
      <c r="AL486" s="67" t="s">
        <v>82</v>
      </c>
      <c r="AM486" s="67" t="s">
        <v>82</v>
      </c>
      <c r="AN486" s="67" t="s">
        <v>82</v>
      </c>
      <c r="AO486" s="67" t="s">
        <v>82</v>
      </c>
      <c r="AP486" s="67" t="s">
        <v>82</v>
      </c>
      <c r="AQ486" s="67" t="s">
        <v>82</v>
      </c>
      <c r="AR486" s="67" t="s">
        <v>82</v>
      </c>
      <c r="AS486" s="67" t="s">
        <v>82</v>
      </c>
      <c r="AT486" s="67" t="s">
        <v>82</v>
      </c>
      <c r="AU486" s="67" t="s">
        <v>82</v>
      </c>
      <c r="AV486" s="67" t="s">
        <v>82</v>
      </c>
      <c r="AW486" s="67" t="s">
        <v>82</v>
      </c>
      <c r="AX486" s="67" t="s">
        <v>82</v>
      </c>
      <c r="AY486" s="67" t="s">
        <v>82</v>
      </c>
      <c r="AZ486" s="67" t="s">
        <v>82</v>
      </c>
      <c r="BA486" s="67" t="s">
        <v>82</v>
      </c>
      <c r="BB486" s="105" t="s">
        <v>1060</v>
      </c>
    </row>
    <row r="487" spans="1:54" ht="12.75">
      <c r="A487" s="67" t="s">
        <v>420</v>
      </c>
      <c r="B487" s="70" t="s">
        <v>951</v>
      </c>
      <c r="C487" s="67">
        <v>5</v>
      </c>
      <c r="D487" s="67" t="s">
        <v>409</v>
      </c>
      <c r="E487" s="67">
        <v>5</v>
      </c>
      <c r="F487" s="67" t="s">
        <v>409</v>
      </c>
      <c r="G487" s="67">
        <v>5</v>
      </c>
      <c r="H487" s="67" t="s">
        <v>409</v>
      </c>
      <c r="I487" s="67">
        <v>5</v>
      </c>
      <c r="J487" s="67" t="s">
        <v>409</v>
      </c>
      <c r="K487" s="67">
        <v>5</v>
      </c>
      <c r="L487" s="67" t="s">
        <v>409</v>
      </c>
      <c r="M487" s="67">
        <v>5</v>
      </c>
      <c r="N487" s="67" t="s">
        <v>409</v>
      </c>
      <c r="O487" s="67">
        <v>100</v>
      </c>
      <c r="P487" s="67" t="s">
        <v>409</v>
      </c>
      <c r="Q487" s="67">
        <v>100</v>
      </c>
      <c r="R487" s="67" t="s">
        <v>409</v>
      </c>
      <c r="S487" s="67">
        <v>100</v>
      </c>
      <c r="T487" s="67" t="s">
        <v>409</v>
      </c>
      <c r="U487" s="67">
        <v>0.5</v>
      </c>
      <c r="V487" s="67" t="s">
        <v>82</v>
      </c>
      <c r="W487" s="67" t="s">
        <v>82</v>
      </c>
      <c r="X487" s="67">
        <v>0.5</v>
      </c>
      <c r="Y487" s="67" t="s">
        <v>82</v>
      </c>
      <c r="Z487" s="67" t="s">
        <v>82</v>
      </c>
      <c r="AA487" s="67">
        <v>0.5</v>
      </c>
      <c r="AB487" s="67" t="s">
        <v>82</v>
      </c>
      <c r="AC487" s="67" t="s">
        <v>82</v>
      </c>
      <c r="AD487" s="67">
        <v>0.5</v>
      </c>
      <c r="AE487" s="67" t="s">
        <v>82</v>
      </c>
      <c r="AF487" s="67" t="s">
        <v>82</v>
      </c>
      <c r="AG487" s="67">
        <v>0.5</v>
      </c>
      <c r="AH487" s="67" t="s">
        <v>82</v>
      </c>
      <c r="AI487" s="67" t="s">
        <v>82</v>
      </c>
      <c r="AJ487" s="67">
        <v>0.5</v>
      </c>
      <c r="AK487" s="67" t="s">
        <v>82</v>
      </c>
      <c r="AL487" s="67" t="s">
        <v>82</v>
      </c>
      <c r="AM487" s="67" t="s">
        <v>82</v>
      </c>
      <c r="AN487" s="67" t="s">
        <v>82</v>
      </c>
      <c r="AO487" s="67" t="s">
        <v>82</v>
      </c>
      <c r="AP487" s="67" t="s">
        <v>82</v>
      </c>
      <c r="AQ487" s="67" t="s">
        <v>82</v>
      </c>
      <c r="AR487" s="67" t="s">
        <v>82</v>
      </c>
      <c r="AS487" s="67" t="s">
        <v>82</v>
      </c>
      <c r="AT487" s="67" t="s">
        <v>82</v>
      </c>
      <c r="AU487" s="67" t="s">
        <v>82</v>
      </c>
      <c r="AV487" s="67" t="s">
        <v>82</v>
      </c>
      <c r="AW487" s="67" t="s">
        <v>82</v>
      </c>
      <c r="AX487" s="67" t="s">
        <v>82</v>
      </c>
      <c r="AY487" s="67" t="s">
        <v>82</v>
      </c>
      <c r="AZ487" s="67" t="s">
        <v>82</v>
      </c>
      <c r="BA487" s="67" t="s">
        <v>82</v>
      </c>
      <c r="BB487" s="105" t="s">
        <v>1060</v>
      </c>
    </row>
    <row r="488" spans="1:54" ht="12.75">
      <c r="A488" s="67" t="s">
        <v>421</v>
      </c>
      <c r="B488" s="70" t="s">
        <v>952</v>
      </c>
      <c r="C488" s="67">
        <v>5</v>
      </c>
      <c r="D488" s="67" t="s">
        <v>409</v>
      </c>
      <c r="E488" s="67">
        <v>5</v>
      </c>
      <c r="F488" s="67" t="s">
        <v>409</v>
      </c>
      <c r="G488" s="67">
        <v>5</v>
      </c>
      <c r="H488" s="67" t="s">
        <v>409</v>
      </c>
      <c r="I488" s="67">
        <v>5</v>
      </c>
      <c r="J488" s="67" t="s">
        <v>409</v>
      </c>
      <c r="K488" s="67">
        <v>5</v>
      </c>
      <c r="L488" s="67" t="s">
        <v>409</v>
      </c>
      <c r="M488" s="67">
        <v>5</v>
      </c>
      <c r="N488" s="67" t="s">
        <v>409</v>
      </c>
      <c r="O488" s="67">
        <v>100</v>
      </c>
      <c r="P488" s="67" t="s">
        <v>409</v>
      </c>
      <c r="Q488" s="67">
        <v>100</v>
      </c>
      <c r="R488" s="67" t="s">
        <v>409</v>
      </c>
      <c r="S488" s="67">
        <v>100</v>
      </c>
      <c r="T488" s="67" t="s">
        <v>409</v>
      </c>
      <c r="U488" s="67">
        <v>0.5</v>
      </c>
      <c r="V488" s="67" t="s">
        <v>82</v>
      </c>
      <c r="W488" s="67" t="s">
        <v>82</v>
      </c>
      <c r="X488" s="67">
        <v>0.5</v>
      </c>
      <c r="Y488" s="67" t="s">
        <v>82</v>
      </c>
      <c r="Z488" s="67" t="s">
        <v>82</v>
      </c>
      <c r="AA488" s="67">
        <v>0.5</v>
      </c>
      <c r="AB488" s="67" t="s">
        <v>82</v>
      </c>
      <c r="AC488" s="67" t="s">
        <v>82</v>
      </c>
      <c r="AD488" s="67">
        <v>0.5</v>
      </c>
      <c r="AE488" s="67" t="s">
        <v>82</v>
      </c>
      <c r="AF488" s="67" t="s">
        <v>82</v>
      </c>
      <c r="AG488" s="67">
        <v>0.5</v>
      </c>
      <c r="AH488" s="67" t="s">
        <v>82</v>
      </c>
      <c r="AI488" s="67" t="s">
        <v>82</v>
      </c>
      <c r="AJ488" s="67">
        <v>0.5</v>
      </c>
      <c r="AK488" s="67" t="s">
        <v>82</v>
      </c>
      <c r="AL488" s="67" t="s">
        <v>82</v>
      </c>
      <c r="AM488" s="67" t="s">
        <v>82</v>
      </c>
      <c r="AN488" s="67" t="s">
        <v>82</v>
      </c>
      <c r="AO488" s="67" t="s">
        <v>82</v>
      </c>
      <c r="AP488" s="67" t="s">
        <v>82</v>
      </c>
      <c r="AQ488" s="67" t="s">
        <v>82</v>
      </c>
      <c r="AR488" s="67" t="s">
        <v>82</v>
      </c>
      <c r="AS488" s="67" t="s">
        <v>82</v>
      </c>
      <c r="AT488" s="67" t="s">
        <v>82</v>
      </c>
      <c r="AU488" s="67" t="s">
        <v>82</v>
      </c>
      <c r="AV488" s="67" t="s">
        <v>82</v>
      </c>
      <c r="AW488" s="67" t="s">
        <v>82</v>
      </c>
      <c r="AX488" s="67" t="s">
        <v>82</v>
      </c>
      <c r="AY488" s="67" t="s">
        <v>82</v>
      </c>
      <c r="AZ488" s="67" t="s">
        <v>82</v>
      </c>
      <c r="BA488" s="67" t="s">
        <v>82</v>
      </c>
      <c r="BB488" s="105" t="s">
        <v>1060</v>
      </c>
    </row>
    <row r="489" spans="1:54" ht="12.75">
      <c r="A489" s="67" t="s">
        <v>422</v>
      </c>
      <c r="B489" s="70" t="s">
        <v>953</v>
      </c>
      <c r="C489" s="67">
        <v>5</v>
      </c>
      <c r="D489" s="67" t="s">
        <v>409</v>
      </c>
      <c r="E489" s="67">
        <v>5</v>
      </c>
      <c r="F489" s="67" t="s">
        <v>409</v>
      </c>
      <c r="G489" s="67">
        <v>5</v>
      </c>
      <c r="H489" s="67" t="s">
        <v>409</v>
      </c>
      <c r="I489" s="67">
        <v>5</v>
      </c>
      <c r="J489" s="67" t="s">
        <v>409</v>
      </c>
      <c r="K489" s="67">
        <v>5</v>
      </c>
      <c r="L489" s="67" t="s">
        <v>409</v>
      </c>
      <c r="M489" s="67">
        <v>5</v>
      </c>
      <c r="N489" s="67" t="s">
        <v>409</v>
      </c>
      <c r="O489" s="67">
        <v>100</v>
      </c>
      <c r="P489" s="67" t="s">
        <v>409</v>
      </c>
      <c r="Q489" s="67">
        <v>100</v>
      </c>
      <c r="R489" s="67" t="s">
        <v>409</v>
      </c>
      <c r="S489" s="67">
        <v>100</v>
      </c>
      <c r="T489" s="67" t="s">
        <v>409</v>
      </c>
      <c r="U489" s="67">
        <v>0.5</v>
      </c>
      <c r="V489" s="67" t="s">
        <v>82</v>
      </c>
      <c r="W489" s="67" t="s">
        <v>82</v>
      </c>
      <c r="X489" s="67">
        <v>0.5</v>
      </c>
      <c r="Y489" s="67" t="s">
        <v>82</v>
      </c>
      <c r="Z489" s="67" t="s">
        <v>82</v>
      </c>
      <c r="AA489" s="67">
        <v>0.5</v>
      </c>
      <c r="AB489" s="67" t="s">
        <v>82</v>
      </c>
      <c r="AC489" s="67" t="s">
        <v>82</v>
      </c>
      <c r="AD489" s="67">
        <v>0.5</v>
      </c>
      <c r="AE489" s="67" t="s">
        <v>82</v>
      </c>
      <c r="AF489" s="67" t="s">
        <v>82</v>
      </c>
      <c r="AG489" s="67">
        <v>0.5</v>
      </c>
      <c r="AH489" s="67" t="s">
        <v>82</v>
      </c>
      <c r="AI489" s="67" t="s">
        <v>82</v>
      </c>
      <c r="AJ489" s="67">
        <v>0.5</v>
      </c>
      <c r="AK489" s="67" t="s">
        <v>82</v>
      </c>
      <c r="AL489" s="67" t="s">
        <v>82</v>
      </c>
      <c r="AM489" s="67" t="s">
        <v>82</v>
      </c>
      <c r="AN489" s="67" t="s">
        <v>82</v>
      </c>
      <c r="AO489" s="67" t="s">
        <v>82</v>
      </c>
      <c r="AP489" s="67" t="s">
        <v>82</v>
      </c>
      <c r="AQ489" s="67" t="s">
        <v>82</v>
      </c>
      <c r="AR489" s="67" t="s">
        <v>82</v>
      </c>
      <c r="AS489" s="67" t="s">
        <v>82</v>
      </c>
      <c r="AT489" s="67" t="s">
        <v>82</v>
      </c>
      <c r="AU489" s="67" t="s">
        <v>82</v>
      </c>
      <c r="AV489" s="67" t="s">
        <v>82</v>
      </c>
      <c r="AW489" s="67" t="s">
        <v>82</v>
      </c>
      <c r="AX489" s="67" t="s">
        <v>82</v>
      </c>
      <c r="AY489" s="67" t="s">
        <v>82</v>
      </c>
      <c r="AZ489" s="67" t="s">
        <v>82</v>
      </c>
      <c r="BA489" s="67" t="s">
        <v>82</v>
      </c>
      <c r="BB489" s="105" t="s">
        <v>1060</v>
      </c>
    </row>
    <row r="490" spans="1:54" ht="12.75">
      <c r="A490" s="67" t="s">
        <v>423</v>
      </c>
      <c r="B490" s="70" t="s">
        <v>954</v>
      </c>
      <c r="C490" s="67">
        <v>5</v>
      </c>
      <c r="D490" s="67" t="s">
        <v>409</v>
      </c>
      <c r="E490" s="67">
        <v>5</v>
      </c>
      <c r="F490" s="67" t="s">
        <v>409</v>
      </c>
      <c r="G490" s="67">
        <v>5</v>
      </c>
      <c r="H490" s="67" t="s">
        <v>409</v>
      </c>
      <c r="I490" s="67">
        <v>5</v>
      </c>
      <c r="J490" s="67" t="s">
        <v>409</v>
      </c>
      <c r="K490" s="67">
        <v>5</v>
      </c>
      <c r="L490" s="67" t="s">
        <v>409</v>
      </c>
      <c r="M490" s="67">
        <v>5</v>
      </c>
      <c r="N490" s="67" t="s">
        <v>409</v>
      </c>
      <c r="O490" s="67">
        <v>100</v>
      </c>
      <c r="P490" s="67" t="s">
        <v>409</v>
      </c>
      <c r="Q490" s="67">
        <v>100</v>
      </c>
      <c r="R490" s="67" t="s">
        <v>409</v>
      </c>
      <c r="S490" s="67">
        <v>100</v>
      </c>
      <c r="T490" s="67" t="s">
        <v>409</v>
      </c>
      <c r="U490" s="67">
        <v>0.5</v>
      </c>
      <c r="V490" s="67" t="s">
        <v>82</v>
      </c>
      <c r="W490" s="67" t="s">
        <v>82</v>
      </c>
      <c r="X490" s="67">
        <v>0.5</v>
      </c>
      <c r="Y490" s="67" t="s">
        <v>82</v>
      </c>
      <c r="Z490" s="67" t="s">
        <v>82</v>
      </c>
      <c r="AA490" s="67">
        <v>0.5</v>
      </c>
      <c r="AB490" s="67" t="s">
        <v>82</v>
      </c>
      <c r="AC490" s="67" t="s">
        <v>82</v>
      </c>
      <c r="AD490" s="67">
        <v>0.5</v>
      </c>
      <c r="AE490" s="67" t="s">
        <v>82</v>
      </c>
      <c r="AF490" s="67" t="s">
        <v>82</v>
      </c>
      <c r="AG490" s="67">
        <v>0.5</v>
      </c>
      <c r="AH490" s="67" t="s">
        <v>82</v>
      </c>
      <c r="AI490" s="67" t="s">
        <v>82</v>
      </c>
      <c r="AJ490" s="67">
        <v>0.5</v>
      </c>
      <c r="AK490" s="67" t="s">
        <v>82</v>
      </c>
      <c r="AL490" s="67" t="s">
        <v>82</v>
      </c>
      <c r="AM490" s="67" t="s">
        <v>82</v>
      </c>
      <c r="AN490" s="67" t="s">
        <v>82</v>
      </c>
      <c r="AO490" s="67" t="s">
        <v>82</v>
      </c>
      <c r="AP490" s="67" t="s">
        <v>82</v>
      </c>
      <c r="AQ490" s="67" t="s">
        <v>82</v>
      </c>
      <c r="AR490" s="67" t="s">
        <v>82</v>
      </c>
      <c r="AS490" s="67" t="s">
        <v>82</v>
      </c>
      <c r="AT490" s="67" t="s">
        <v>82</v>
      </c>
      <c r="AU490" s="67" t="s">
        <v>82</v>
      </c>
      <c r="AV490" s="67" t="s">
        <v>82</v>
      </c>
      <c r="AW490" s="67" t="s">
        <v>82</v>
      </c>
      <c r="AX490" s="67" t="s">
        <v>82</v>
      </c>
      <c r="AY490" s="67" t="s">
        <v>82</v>
      </c>
      <c r="AZ490" s="67" t="s">
        <v>82</v>
      </c>
      <c r="BA490" s="67" t="s">
        <v>82</v>
      </c>
      <c r="BB490" s="105" t="s">
        <v>1060</v>
      </c>
    </row>
    <row r="491" spans="1:54" ht="12.75">
      <c r="A491" s="67" t="s">
        <v>424</v>
      </c>
      <c r="B491" s="70" t="s">
        <v>955</v>
      </c>
      <c r="C491" s="67">
        <v>5</v>
      </c>
      <c r="D491" s="67" t="s">
        <v>409</v>
      </c>
      <c r="E491" s="67">
        <v>5</v>
      </c>
      <c r="F491" s="67" t="s">
        <v>409</v>
      </c>
      <c r="G491" s="67">
        <v>5</v>
      </c>
      <c r="H491" s="67" t="s">
        <v>409</v>
      </c>
      <c r="I491" s="67">
        <v>5</v>
      </c>
      <c r="J491" s="67" t="s">
        <v>409</v>
      </c>
      <c r="K491" s="67">
        <v>5</v>
      </c>
      <c r="L491" s="67" t="s">
        <v>409</v>
      </c>
      <c r="M491" s="67">
        <v>5</v>
      </c>
      <c r="N491" s="67" t="s">
        <v>409</v>
      </c>
      <c r="O491" s="67">
        <v>100</v>
      </c>
      <c r="P491" s="67" t="s">
        <v>409</v>
      </c>
      <c r="Q491" s="67">
        <v>100</v>
      </c>
      <c r="R491" s="67" t="s">
        <v>409</v>
      </c>
      <c r="S491" s="67">
        <v>100</v>
      </c>
      <c r="T491" s="67" t="s">
        <v>409</v>
      </c>
      <c r="U491" s="67">
        <v>0.5</v>
      </c>
      <c r="V491" s="67" t="s">
        <v>82</v>
      </c>
      <c r="W491" s="67" t="s">
        <v>82</v>
      </c>
      <c r="X491" s="67">
        <v>0.5</v>
      </c>
      <c r="Y491" s="67" t="s">
        <v>82</v>
      </c>
      <c r="Z491" s="67" t="s">
        <v>82</v>
      </c>
      <c r="AA491" s="67">
        <v>0.5</v>
      </c>
      <c r="AB491" s="67" t="s">
        <v>82</v>
      </c>
      <c r="AC491" s="67" t="s">
        <v>82</v>
      </c>
      <c r="AD491" s="67">
        <v>0.5</v>
      </c>
      <c r="AE491" s="67" t="s">
        <v>82</v>
      </c>
      <c r="AF491" s="67" t="s">
        <v>82</v>
      </c>
      <c r="AG491" s="67">
        <v>0.5</v>
      </c>
      <c r="AH491" s="67" t="s">
        <v>82</v>
      </c>
      <c r="AI491" s="67" t="s">
        <v>82</v>
      </c>
      <c r="AJ491" s="67">
        <v>0.5</v>
      </c>
      <c r="AK491" s="67" t="s">
        <v>82</v>
      </c>
      <c r="AL491" s="67" t="s">
        <v>82</v>
      </c>
      <c r="AM491" s="67" t="s">
        <v>82</v>
      </c>
      <c r="AN491" s="67" t="s">
        <v>82</v>
      </c>
      <c r="AO491" s="67" t="s">
        <v>82</v>
      </c>
      <c r="AP491" s="67" t="s">
        <v>82</v>
      </c>
      <c r="AQ491" s="67" t="s">
        <v>82</v>
      </c>
      <c r="AR491" s="67" t="s">
        <v>82</v>
      </c>
      <c r="AS491" s="67" t="s">
        <v>82</v>
      </c>
      <c r="AT491" s="67" t="s">
        <v>82</v>
      </c>
      <c r="AU491" s="67" t="s">
        <v>82</v>
      </c>
      <c r="AV491" s="67" t="s">
        <v>82</v>
      </c>
      <c r="AW491" s="67" t="s">
        <v>82</v>
      </c>
      <c r="AX491" s="67" t="s">
        <v>82</v>
      </c>
      <c r="AY491" s="67" t="s">
        <v>82</v>
      </c>
      <c r="AZ491" s="67" t="s">
        <v>82</v>
      </c>
      <c r="BA491" s="67" t="s">
        <v>82</v>
      </c>
      <c r="BB491" s="105" t="s">
        <v>1060</v>
      </c>
    </row>
    <row r="492" spans="1:54" ht="12.75">
      <c r="A492" s="66" t="s">
        <v>425</v>
      </c>
      <c r="B492" s="40" t="s">
        <v>956</v>
      </c>
      <c r="C492" s="67">
        <v>5</v>
      </c>
      <c r="D492" s="67" t="s">
        <v>409</v>
      </c>
      <c r="E492" s="67">
        <v>5</v>
      </c>
      <c r="F492" s="67" t="s">
        <v>409</v>
      </c>
      <c r="G492" s="67">
        <v>5</v>
      </c>
      <c r="H492" s="67" t="s">
        <v>409</v>
      </c>
      <c r="I492" s="67">
        <v>5</v>
      </c>
      <c r="J492" s="67" t="s">
        <v>409</v>
      </c>
      <c r="K492" s="67">
        <v>5</v>
      </c>
      <c r="L492" s="67" t="s">
        <v>409</v>
      </c>
      <c r="M492" s="67">
        <v>5</v>
      </c>
      <c r="N492" s="67" t="s">
        <v>409</v>
      </c>
      <c r="O492" s="67">
        <v>100</v>
      </c>
      <c r="P492" s="67" t="s">
        <v>409</v>
      </c>
      <c r="Q492" s="67">
        <v>100</v>
      </c>
      <c r="R492" s="67" t="s">
        <v>409</v>
      </c>
      <c r="S492" s="67">
        <v>100</v>
      </c>
      <c r="T492" s="67" t="s">
        <v>409</v>
      </c>
      <c r="U492" s="67">
        <v>0.5</v>
      </c>
      <c r="V492" s="67" t="s">
        <v>82</v>
      </c>
      <c r="W492" s="67" t="s">
        <v>82</v>
      </c>
      <c r="X492" s="67">
        <v>0.5</v>
      </c>
      <c r="Y492" s="67" t="s">
        <v>82</v>
      </c>
      <c r="Z492" s="67" t="s">
        <v>82</v>
      </c>
      <c r="AA492" s="67">
        <v>0.5</v>
      </c>
      <c r="AB492" s="67" t="s">
        <v>82</v>
      </c>
      <c r="AC492" s="67" t="s">
        <v>82</v>
      </c>
      <c r="AD492" s="67">
        <v>0.5</v>
      </c>
      <c r="AE492" s="67" t="s">
        <v>82</v>
      </c>
      <c r="AF492" s="67" t="s">
        <v>82</v>
      </c>
      <c r="AG492" s="67">
        <v>0.5</v>
      </c>
      <c r="AH492" s="67" t="s">
        <v>82</v>
      </c>
      <c r="AI492" s="67" t="s">
        <v>82</v>
      </c>
      <c r="AJ492" s="67">
        <v>0.5</v>
      </c>
      <c r="AK492" s="67" t="s">
        <v>82</v>
      </c>
      <c r="AL492" s="67" t="s">
        <v>82</v>
      </c>
      <c r="AM492" s="67" t="s">
        <v>82</v>
      </c>
      <c r="AN492" s="67" t="s">
        <v>82</v>
      </c>
      <c r="AO492" s="67" t="s">
        <v>82</v>
      </c>
      <c r="AP492" s="67" t="s">
        <v>82</v>
      </c>
      <c r="AQ492" s="67" t="s">
        <v>82</v>
      </c>
      <c r="AR492" s="67" t="s">
        <v>82</v>
      </c>
      <c r="AS492" s="67" t="s">
        <v>82</v>
      </c>
      <c r="AT492" s="67" t="s">
        <v>82</v>
      </c>
      <c r="AU492" s="67" t="s">
        <v>82</v>
      </c>
      <c r="AV492" s="67" t="s">
        <v>82</v>
      </c>
      <c r="AW492" s="67" t="s">
        <v>82</v>
      </c>
      <c r="AX492" s="67" t="s">
        <v>82</v>
      </c>
      <c r="AY492" s="67" t="s">
        <v>82</v>
      </c>
      <c r="AZ492" s="67" t="s">
        <v>82</v>
      </c>
      <c r="BA492" s="67" t="s">
        <v>82</v>
      </c>
      <c r="BB492" s="105" t="s">
        <v>1060</v>
      </c>
    </row>
    <row r="493" spans="1:54" ht="12.75">
      <c r="A493" s="68" t="s">
        <v>426</v>
      </c>
      <c r="B493" s="70" t="s">
        <v>957</v>
      </c>
      <c r="C493" s="67">
        <v>5</v>
      </c>
      <c r="D493" s="67" t="s">
        <v>409</v>
      </c>
      <c r="E493" s="67">
        <v>5</v>
      </c>
      <c r="F493" s="67" t="s">
        <v>409</v>
      </c>
      <c r="G493" s="67">
        <v>5</v>
      </c>
      <c r="H493" s="67" t="s">
        <v>409</v>
      </c>
      <c r="I493" s="67">
        <v>5</v>
      </c>
      <c r="J493" s="67" t="s">
        <v>409</v>
      </c>
      <c r="K493" s="67">
        <v>5</v>
      </c>
      <c r="L493" s="67" t="s">
        <v>409</v>
      </c>
      <c r="M493" s="67">
        <v>5</v>
      </c>
      <c r="N493" s="67" t="s">
        <v>409</v>
      </c>
      <c r="O493" s="67">
        <v>100</v>
      </c>
      <c r="P493" s="67" t="s">
        <v>409</v>
      </c>
      <c r="Q493" s="67">
        <v>100</v>
      </c>
      <c r="R493" s="67" t="s">
        <v>409</v>
      </c>
      <c r="S493" s="67">
        <v>100</v>
      </c>
      <c r="T493" s="67" t="s">
        <v>409</v>
      </c>
      <c r="U493" s="67">
        <v>0.5</v>
      </c>
      <c r="V493" s="67" t="s">
        <v>82</v>
      </c>
      <c r="W493" s="67" t="s">
        <v>82</v>
      </c>
      <c r="X493" s="67">
        <v>0.5</v>
      </c>
      <c r="Y493" s="67" t="s">
        <v>82</v>
      </c>
      <c r="Z493" s="67" t="s">
        <v>82</v>
      </c>
      <c r="AA493" s="67">
        <v>0.5</v>
      </c>
      <c r="AB493" s="67" t="s">
        <v>82</v>
      </c>
      <c r="AC493" s="67" t="s">
        <v>82</v>
      </c>
      <c r="AD493" s="67">
        <v>0.5</v>
      </c>
      <c r="AE493" s="67" t="s">
        <v>82</v>
      </c>
      <c r="AF493" s="67" t="s">
        <v>82</v>
      </c>
      <c r="AG493" s="67">
        <v>0.5</v>
      </c>
      <c r="AH493" s="67" t="s">
        <v>82</v>
      </c>
      <c r="AI493" s="67" t="s">
        <v>82</v>
      </c>
      <c r="AJ493" s="67">
        <v>0.5</v>
      </c>
      <c r="AK493" s="67" t="s">
        <v>82</v>
      </c>
      <c r="AL493" s="67" t="s">
        <v>82</v>
      </c>
      <c r="AM493" s="67" t="s">
        <v>82</v>
      </c>
      <c r="AN493" s="67" t="s">
        <v>82</v>
      </c>
      <c r="AO493" s="67" t="s">
        <v>82</v>
      </c>
      <c r="AP493" s="67" t="s">
        <v>82</v>
      </c>
      <c r="AQ493" s="67" t="s">
        <v>82</v>
      </c>
      <c r="AR493" s="67" t="s">
        <v>82</v>
      </c>
      <c r="AS493" s="67" t="s">
        <v>82</v>
      </c>
      <c r="AT493" s="67" t="s">
        <v>82</v>
      </c>
      <c r="AU493" s="67" t="s">
        <v>82</v>
      </c>
      <c r="AV493" s="67" t="s">
        <v>82</v>
      </c>
      <c r="AW493" s="67" t="s">
        <v>82</v>
      </c>
      <c r="AX493" s="67" t="s">
        <v>82</v>
      </c>
      <c r="AY493" s="67" t="s">
        <v>82</v>
      </c>
      <c r="AZ493" s="67" t="s">
        <v>82</v>
      </c>
      <c r="BA493" s="67" t="s">
        <v>82</v>
      </c>
      <c r="BB493" s="105" t="s">
        <v>1060</v>
      </c>
    </row>
    <row r="494" spans="1:54" ht="12.75">
      <c r="A494" s="67" t="s">
        <v>428</v>
      </c>
      <c r="B494" s="70" t="s">
        <v>958</v>
      </c>
      <c r="C494" s="67">
        <v>5</v>
      </c>
      <c r="D494" s="67" t="s">
        <v>409</v>
      </c>
      <c r="E494" s="67">
        <v>5</v>
      </c>
      <c r="F494" s="67" t="s">
        <v>409</v>
      </c>
      <c r="G494" s="67">
        <v>5</v>
      </c>
      <c r="H494" s="67" t="s">
        <v>409</v>
      </c>
      <c r="I494" s="67">
        <v>5</v>
      </c>
      <c r="J494" s="67" t="s">
        <v>409</v>
      </c>
      <c r="K494" s="67">
        <v>5</v>
      </c>
      <c r="L494" s="67" t="s">
        <v>409</v>
      </c>
      <c r="M494" s="67">
        <v>5</v>
      </c>
      <c r="N494" s="67" t="s">
        <v>409</v>
      </c>
      <c r="O494" s="67">
        <v>100</v>
      </c>
      <c r="P494" s="67" t="s">
        <v>409</v>
      </c>
      <c r="Q494" s="67">
        <v>100</v>
      </c>
      <c r="R494" s="67" t="s">
        <v>409</v>
      </c>
      <c r="S494" s="67">
        <v>100</v>
      </c>
      <c r="T494" s="67" t="s">
        <v>409</v>
      </c>
      <c r="U494" s="67">
        <v>0.5</v>
      </c>
      <c r="V494" s="67" t="s">
        <v>82</v>
      </c>
      <c r="W494" s="67" t="s">
        <v>82</v>
      </c>
      <c r="X494" s="67">
        <v>0.5</v>
      </c>
      <c r="Y494" s="67" t="s">
        <v>82</v>
      </c>
      <c r="Z494" s="67" t="s">
        <v>82</v>
      </c>
      <c r="AA494" s="67">
        <v>0.5</v>
      </c>
      <c r="AB494" s="67" t="s">
        <v>82</v>
      </c>
      <c r="AC494" s="67" t="s">
        <v>82</v>
      </c>
      <c r="AD494" s="67">
        <v>0.5</v>
      </c>
      <c r="AE494" s="67" t="s">
        <v>82</v>
      </c>
      <c r="AF494" s="67" t="s">
        <v>82</v>
      </c>
      <c r="AG494" s="67">
        <v>0.5</v>
      </c>
      <c r="AH494" s="67" t="s">
        <v>82</v>
      </c>
      <c r="AI494" s="67" t="s">
        <v>82</v>
      </c>
      <c r="AJ494" s="67">
        <v>0.5</v>
      </c>
      <c r="AK494" s="67" t="s">
        <v>82</v>
      </c>
      <c r="AL494" s="67" t="s">
        <v>82</v>
      </c>
      <c r="AM494" s="67" t="s">
        <v>82</v>
      </c>
      <c r="AN494" s="67" t="s">
        <v>82</v>
      </c>
      <c r="AO494" s="67" t="s">
        <v>82</v>
      </c>
      <c r="AP494" s="67" t="s">
        <v>82</v>
      </c>
      <c r="AQ494" s="67" t="s">
        <v>82</v>
      </c>
      <c r="AR494" s="67" t="s">
        <v>82</v>
      </c>
      <c r="AS494" s="67" t="s">
        <v>82</v>
      </c>
      <c r="AT494" s="67" t="s">
        <v>82</v>
      </c>
      <c r="AU494" s="67" t="s">
        <v>82</v>
      </c>
      <c r="AV494" s="67" t="s">
        <v>82</v>
      </c>
      <c r="AW494" s="67" t="s">
        <v>82</v>
      </c>
      <c r="AX494" s="67" t="s">
        <v>82</v>
      </c>
      <c r="AY494" s="67" t="s">
        <v>82</v>
      </c>
      <c r="AZ494" s="67" t="s">
        <v>82</v>
      </c>
      <c r="BA494" s="67" t="s">
        <v>82</v>
      </c>
      <c r="BB494" s="105" t="s">
        <v>1060</v>
      </c>
    </row>
    <row r="495" spans="1:54" ht="12.75">
      <c r="A495" s="67" t="s">
        <v>430</v>
      </c>
      <c r="B495" s="70" t="s">
        <v>959</v>
      </c>
      <c r="C495" s="67">
        <v>5</v>
      </c>
      <c r="D495" s="67" t="s">
        <v>409</v>
      </c>
      <c r="E495" s="67">
        <v>5</v>
      </c>
      <c r="F495" s="67" t="s">
        <v>409</v>
      </c>
      <c r="G495" s="67">
        <v>5</v>
      </c>
      <c r="H495" s="67" t="s">
        <v>409</v>
      </c>
      <c r="I495" s="67">
        <v>5</v>
      </c>
      <c r="J495" s="67" t="s">
        <v>409</v>
      </c>
      <c r="K495" s="67">
        <v>5</v>
      </c>
      <c r="L495" s="67" t="s">
        <v>409</v>
      </c>
      <c r="M495" s="67">
        <v>5</v>
      </c>
      <c r="N495" s="67" t="s">
        <v>409</v>
      </c>
      <c r="O495" s="67">
        <v>100</v>
      </c>
      <c r="P495" s="67" t="s">
        <v>409</v>
      </c>
      <c r="Q495" s="67">
        <v>100</v>
      </c>
      <c r="R495" s="67" t="s">
        <v>409</v>
      </c>
      <c r="S495" s="67">
        <v>100</v>
      </c>
      <c r="T495" s="67" t="s">
        <v>409</v>
      </c>
      <c r="U495" s="67">
        <v>0.5</v>
      </c>
      <c r="V495" s="67" t="s">
        <v>82</v>
      </c>
      <c r="W495" s="67" t="s">
        <v>82</v>
      </c>
      <c r="X495" s="67">
        <v>0.5</v>
      </c>
      <c r="Y495" s="67" t="s">
        <v>82</v>
      </c>
      <c r="Z495" s="67" t="s">
        <v>82</v>
      </c>
      <c r="AA495" s="67">
        <v>0.5</v>
      </c>
      <c r="AB495" s="67" t="s">
        <v>82</v>
      </c>
      <c r="AC495" s="67" t="s">
        <v>82</v>
      </c>
      <c r="AD495" s="67">
        <v>0.5</v>
      </c>
      <c r="AE495" s="67" t="s">
        <v>82</v>
      </c>
      <c r="AF495" s="67" t="s">
        <v>82</v>
      </c>
      <c r="AG495" s="67">
        <v>0.5</v>
      </c>
      <c r="AH495" s="67" t="s">
        <v>82</v>
      </c>
      <c r="AI495" s="67" t="s">
        <v>82</v>
      </c>
      <c r="AJ495" s="67">
        <v>0.5</v>
      </c>
      <c r="AK495" s="67" t="s">
        <v>82</v>
      </c>
      <c r="AL495" s="67" t="s">
        <v>82</v>
      </c>
      <c r="AM495" s="67" t="s">
        <v>82</v>
      </c>
      <c r="AN495" s="67" t="s">
        <v>82</v>
      </c>
      <c r="AO495" s="67" t="s">
        <v>82</v>
      </c>
      <c r="AP495" s="67" t="s">
        <v>82</v>
      </c>
      <c r="AQ495" s="67" t="s">
        <v>82</v>
      </c>
      <c r="AR495" s="67" t="s">
        <v>82</v>
      </c>
      <c r="AS495" s="67" t="s">
        <v>82</v>
      </c>
      <c r="AT495" s="67" t="s">
        <v>82</v>
      </c>
      <c r="AU495" s="67" t="s">
        <v>82</v>
      </c>
      <c r="AV495" s="67" t="s">
        <v>82</v>
      </c>
      <c r="AW495" s="67" t="s">
        <v>82</v>
      </c>
      <c r="AX495" s="67" t="s">
        <v>82</v>
      </c>
      <c r="AY495" s="67" t="s">
        <v>82</v>
      </c>
      <c r="AZ495" s="67" t="s">
        <v>82</v>
      </c>
      <c r="BA495" s="67" t="s">
        <v>82</v>
      </c>
      <c r="BB495" s="105" t="s">
        <v>1060</v>
      </c>
    </row>
    <row r="496" spans="1:54" ht="12.75">
      <c r="A496" s="67" t="s">
        <v>431</v>
      </c>
      <c r="B496" s="70" t="s">
        <v>960</v>
      </c>
      <c r="C496" s="67">
        <v>5</v>
      </c>
      <c r="D496" s="67" t="s">
        <v>409</v>
      </c>
      <c r="E496" s="67">
        <v>5</v>
      </c>
      <c r="F496" s="67" t="s">
        <v>409</v>
      </c>
      <c r="G496" s="67">
        <v>5</v>
      </c>
      <c r="H496" s="67" t="s">
        <v>409</v>
      </c>
      <c r="I496" s="67">
        <v>5</v>
      </c>
      <c r="J496" s="67" t="s">
        <v>409</v>
      </c>
      <c r="K496" s="67">
        <v>5</v>
      </c>
      <c r="L496" s="67" t="s">
        <v>409</v>
      </c>
      <c r="M496" s="67">
        <v>5</v>
      </c>
      <c r="N496" s="67" t="s">
        <v>409</v>
      </c>
      <c r="O496" s="67">
        <v>100</v>
      </c>
      <c r="P496" s="67" t="s">
        <v>409</v>
      </c>
      <c r="Q496" s="67">
        <v>100</v>
      </c>
      <c r="R496" s="67" t="s">
        <v>409</v>
      </c>
      <c r="S496" s="67">
        <v>100</v>
      </c>
      <c r="T496" s="67" t="s">
        <v>409</v>
      </c>
      <c r="U496" s="67">
        <v>0.5</v>
      </c>
      <c r="V496" s="67" t="s">
        <v>82</v>
      </c>
      <c r="W496" s="67" t="s">
        <v>82</v>
      </c>
      <c r="X496" s="67">
        <v>0.5</v>
      </c>
      <c r="Y496" s="67" t="s">
        <v>82</v>
      </c>
      <c r="Z496" s="67" t="s">
        <v>82</v>
      </c>
      <c r="AA496" s="67">
        <v>0.5</v>
      </c>
      <c r="AB496" s="67" t="s">
        <v>82</v>
      </c>
      <c r="AC496" s="67" t="s">
        <v>82</v>
      </c>
      <c r="AD496" s="67">
        <v>0.5</v>
      </c>
      <c r="AE496" s="67" t="s">
        <v>82</v>
      </c>
      <c r="AF496" s="67" t="s">
        <v>82</v>
      </c>
      <c r="AG496" s="67">
        <v>0.5</v>
      </c>
      <c r="AH496" s="67" t="s">
        <v>82</v>
      </c>
      <c r="AI496" s="67" t="s">
        <v>82</v>
      </c>
      <c r="AJ496" s="67">
        <v>0.5</v>
      </c>
      <c r="AK496" s="67" t="s">
        <v>82</v>
      </c>
      <c r="AL496" s="67" t="s">
        <v>82</v>
      </c>
      <c r="AM496" s="67" t="s">
        <v>82</v>
      </c>
      <c r="AN496" s="67" t="s">
        <v>82</v>
      </c>
      <c r="AO496" s="67" t="s">
        <v>82</v>
      </c>
      <c r="AP496" s="67" t="s">
        <v>82</v>
      </c>
      <c r="AQ496" s="67" t="s">
        <v>82</v>
      </c>
      <c r="AR496" s="67" t="s">
        <v>82</v>
      </c>
      <c r="AS496" s="67" t="s">
        <v>82</v>
      </c>
      <c r="AT496" s="67" t="s">
        <v>82</v>
      </c>
      <c r="AU496" s="67" t="s">
        <v>82</v>
      </c>
      <c r="AV496" s="67" t="s">
        <v>82</v>
      </c>
      <c r="AW496" s="67" t="s">
        <v>82</v>
      </c>
      <c r="AX496" s="67" t="s">
        <v>82</v>
      </c>
      <c r="AY496" s="67" t="s">
        <v>82</v>
      </c>
      <c r="AZ496" s="67" t="s">
        <v>82</v>
      </c>
      <c r="BA496" s="67" t="s">
        <v>82</v>
      </c>
      <c r="BB496" s="105" t="s">
        <v>1060</v>
      </c>
    </row>
    <row r="497" spans="1:54" ht="12.75">
      <c r="A497" s="67" t="s">
        <v>432</v>
      </c>
      <c r="B497" s="120" t="s">
        <v>1037</v>
      </c>
      <c r="C497" s="67">
        <v>5</v>
      </c>
      <c r="D497" s="67" t="s">
        <v>409</v>
      </c>
      <c r="E497" s="67">
        <v>5</v>
      </c>
      <c r="F497" s="67" t="s">
        <v>409</v>
      </c>
      <c r="G497" s="67">
        <v>5</v>
      </c>
      <c r="H497" s="67" t="s">
        <v>409</v>
      </c>
      <c r="I497" s="67">
        <v>5</v>
      </c>
      <c r="J497" s="67" t="s">
        <v>409</v>
      </c>
      <c r="K497" s="67">
        <v>5</v>
      </c>
      <c r="L497" s="67" t="s">
        <v>409</v>
      </c>
      <c r="M497" s="67">
        <v>5</v>
      </c>
      <c r="N497" s="67" t="s">
        <v>409</v>
      </c>
      <c r="O497" s="67">
        <v>100</v>
      </c>
      <c r="P497" s="67" t="s">
        <v>409</v>
      </c>
      <c r="Q497" s="67">
        <v>100</v>
      </c>
      <c r="R497" s="67" t="s">
        <v>409</v>
      </c>
      <c r="S497" s="67">
        <v>100</v>
      </c>
      <c r="T497" s="67" t="s">
        <v>409</v>
      </c>
      <c r="U497" s="67">
        <v>0.5</v>
      </c>
      <c r="V497" s="67" t="s">
        <v>82</v>
      </c>
      <c r="W497" s="67" t="s">
        <v>82</v>
      </c>
      <c r="X497" s="67">
        <v>0.5</v>
      </c>
      <c r="Y497" s="67" t="s">
        <v>82</v>
      </c>
      <c r="Z497" s="67" t="s">
        <v>82</v>
      </c>
      <c r="AA497" s="67">
        <v>0.5</v>
      </c>
      <c r="AB497" s="67" t="s">
        <v>82</v>
      </c>
      <c r="AC497" s="67" t="s">
        <v>82</v>
      </c>
      <c r="AD497" s="67">
        <v>0.5</v>
      </c>
      <c r="AE497" s="67" t="s">
        <v>82</v>
      </c>
      <c r="AF497" s="67" t="s">
        <v>82</v>
      </c>
      <c r="AG497" s="67">
        <v>0.5</v>
      </c>
      <c r="AH497" s="67" t="s">
        <v>82</v>
      </c>
      <c r="AI497" s="67" t="s">
        <v>82</v>
      </c>
      <c r="AJ497" s="67">
        <v>0.5</v>
      </c>
      <c r="AK497" s="67" t="s">
        <v>82</v>
      </c>
      <c r="AL497" s="67" t="s">
        <v>82</v>
      </c>
      <c r="AM497" s="67" t="s">
        <v>82</v>
      </c>
      <c r="AN497" s="67" t="s">
        <v>82</v>
      </c>
      <c r="AO497" s="67" t="s">
        <v>82</v>
      </c>
      <c r="AP497" s="67" t="s">
        <v>82</v>
      </c>
      <c r="AQ497" s="67" t="s">
        <v>82</v>
      </c>
      <c r="AR497" s="67" t="s">
        <v>82</v>
      </c>
      <c r="AS497" s="67" t="s">
        <v>82</v>
      </c>
      <c r="AT497" s="67" t="s">
        <v>82</v>
      </c>
      <c r="AU497" s="67" t="s">
        <v>82</v>
      </c>
      <c r="AV497" s="67" t="s">
        <v>82</v>
      </c>
      <c r="AW497" s="67" t="s">
        <v>82</v>
      </c>
      <c r="AX497" s="67" t="s">
        <v>82</v>
      </c>
      <c r="AY497" s="67" t="s">
        <v>82</v>
      </c>
      <c r="AZ497" s="67" t="s">
        <v>82</v>
      </c>
      <c r="BA497" s="67" t="s">
        <v>82</v>
      </c>
      <c r="BB497" s="105" t="s">
        <v>1060</v>
      </c>
    </row>
    <row r="498" spans="1:54" ht="12.75">
      <c r="A498" s="67" t="s">
        <v>433</v>
      </c>
      <c r="B498" s="70" t="s">
        <v>961</v>
      </c>
      <c r="C498" s="67">
        <v>5</v>
      </c>
      <c r="D498" s="67" t="s">
        <v>409</v>
      </c>
      <c r="E498" s="67">
        <v>5</v>
      </c>
      <c r="F498" s="67" t="s">
        <v>409</v>
      </c>
      <c r="G498" s="67">
        <v>5</v>
      </c>
      <c r="H498" s="67" t="s">
        <v>409</v>
      </c>
      <c r="I498" s="67">
        <v>5</v>
      </c>
      <c r="J498" s="67" t="s">
        <v>409</v>
      </c>
      <c r="K498" s="67">
        <v>5</v>
      </c>
      <c r="L498" s="67" t="s">
        <v>409</v>
      </c>
      <c r="M498" s="67">
        <v>5</v>
      </c>
      <c r="N498" s="67" t="s">
        <v>409</v>
      </c>
      <c r="O498" s="67">
        <v>100</v>
      </c>
      <c r="P498" s="67" t="s">
        <v>409</v>
      </c>
      <c r="Q498" s="67">
        <v>100</v>
      </c>
      <c r="R498" s="67" t="s">
        <v>409</v>
      </c>
      <c r="S498" s="67">
        <v>100</v>
      </c>
      <c r="T498" s="67" t="s">
        <v>409</v>
      </c>
      <c r="U498" s="67">
        <v>0.5</v>
      </c>
      <c r="V498" s="67" t="s">
        <v>82</v>
      </c>
      <c r="W498" s="67" t="s">
        <v>82</v>
      </c>
      <c r="X498" s="67">
        <v>0.5</v>
      </c>
      <c r="Y498" s="67" t="s">
        <v>82</v>
      </c>
      <c r="Z498" s="67" t="s">
        <v>82</v>
      </c>
      <c r="AA498" s="67">
        <v>0.5</v>
      </c>
      <c r="AB498" s="67" t="s">
        <v>82</v>
      </c>
      <c r="AC498" s="67" t="s">
        <v>82</v>
      </c>
      <c r="AD498" s="67">
        <v>0.5</v>
      </c>
      <c r="AE498" s="67" t="s">
        <v>82</v>
      </c>
      <c r="AF498" s="67" t="s">
        <v>82</v>
      </c>
      <c r="AG498" s="67">
        <v>0.5</v>
      </c>
      <c r="AH498" s="67" t="s">
        <v>82</v>
      </c>
      <c r="AI498" s="67" t="s">
        <v>82</v>
      </c>
      <c r="AJ498" s="67">
        <v>0.5</v>
      </c>
      <c r="AK498" s="67" t="s">
        <v>82</v>
      </c>
      <c r="AL498" s="67" t="s">
        <v>82</v>
      </c>
      <c r="AM498" s="67" t="s">
        <v>82</v>
      </c>
      <c r="AN498" s="67" t="s">
        <v>82</v>
      </c>
      <c r="AO498" s="67" t="s">
        <v>82</v>
      </c>
      <c r="AP498" s="67" t="s">
        <v>82</v>
      </c>
      <c r="AQ498" s="67" t="s">
        <v>82</v>
      </c>
      <c r="AR498" s="67" t="s">
        <v>82</v>
      </c>
      <c r="AS498" s="67" t="s">
        <v>82</v>
      </c>
      <c r="AT498" s="67" t="s">
        <v>82</v>
      </c>
      <c r="AU498" s="67" t="s">
        <v>82</v>
      </c>
      <c r="AV498" s="67" t="s">
        <v>82</v>
      </c>
      <c r="AW498" s="67" t="s">
        <v>82</v>
      </c>
      <c r="AX498" s="67" t="s">
        <v>82</v>
      </c>
      <c r="AY498" s="67" t="s">
        <v>82</v>
      </c>
      <c r="AZ498" s="67" t="s">
        <v>82</v>
      </c>
      <c r="BA498" s="67" t="s">
        <v>82</v>
      </c>
      <c r="BB498" s="105" t="s">
        <v>1060</v>
      </c>
    </row>
    <row r="499" spans="1:54" ht="12.75">
      <c r="A499" s="67" t="s">
        <v>434</v>
      </c>
      <c r="B499" s="70" t="s">
        <v>962</v>
      </c>
      <c r="C499" s="67">
        <v>5</v>
      </c>
      <c r="D499" s="67" t="s">
        <v>409</v>
      </c>
      <c r="E499" s="67">
        <v>5</v>
      </c>
      <c r="F499" s="67" t="s">
        <v>409</v>
      </c>
      <c r="G499" s="67">
        <v>5</v>
      </c>
      <c r="H499" s="67" t="s">
        <v>409</v>
      </c>
      <c r="I499" s="67">
        <v>5</v>
      </c>
      <c r="J499" s="67" t="s">
        <v>409</v>
      </c>
      <c r="K499" s="67">
        <v>5</v>
      </c>
      <c r="L499" s="67" t="s">
        <v>409</v>
      </c>
      <c r="M499" s="67">
        <v>5</v>
      </c>
      <c r="N499" s="67" t="s">
        <v>409</v>
      </c>
      <c r="O499" s="67">
        <v>100</v>
      </c>
      <c r="P499" s="67" t="s">
        <v>409</v>
      </c>
      <c r="Q499" s="67">
        <v>100</v>
      </c>
      <c r="R499" s="67" t="s">
        <v>409</v>
      </c>
      <c r="S499" s="67">
        <v>100</v>
      </c>
      <c r="T499" s="67" t="s">
        <v>409</v>
      </c>
      <c r="U499" s="67">
        <v>0.5</v>
      </c>
      <c r="V499" s="67" t="s">
        <v>82</v>
      </c>
      <c r="W499" s="67" t="s">
        <v>82</v>
      </c>
      <c r="X499" s="67">
        <v>0.5</v>
      </c>
      <c r="Y499" s="67" t="s">
        <v>82</v>
      </c>
      <c r="Z499" s="67" t="s">
        <v>82</v>
      </c>
      <c r="AA499" s="67">
        <v>0.5</v>
      </c>
      <c r="AB499" s="67" t="s">
        <v>82</v>
      </c>
      <c r="AC499" s="67" t="s">
        <v>82</v>
      </c>
      <c r="AD499" s="67">
        <v>0.5</v>
      </c>
      <c r="AE499" s="67" t="s">
        <v>82</v>
      </c>
      <c r="AF499" s="67" t="s">
        <v>82</v>
      </c>
      <c r="AG499" s="67">
        <v>0.5</v>
      </c>
      <c r="AH499" s="67" t="s">
        <v>82</v>
      </c>
      <c r="AI499" s="67" t="s">
        <v>82</v>
      </c>
      <c r="AJ499" s="67">
        <v>0.5</v>
      </c>
      <c r="AK499" s="67" t="s">
        <v>82</v>
      </c>
      <c r="AL499" s="67" t="s">
        <v>82</v>
      </c>
      <c r="AM499" s="67" t="s">
        <v>82</v>
      </c>
      <c r="AN499" s="67" t="s">
        <v>82</v>
      </c>
      <c r="AO499" s="67" t="s">
        <v>82</v>
      </c>
      <c r="AP499" s="67" t="s">
        <v>82</v>
      </c>
      <c r="AQ499" s="67" t="s">
        <v>82</v>
      </c>
      <c r="AR499" s="67" t="s">
        <v>82</v>
      </c>
      <c r="AS499" s="67" t="s">
        <v>82</v>
      </c>
      <c r="AT499" s="67" t="s">
        <v>82</v>
      </c>
      <c r="AU499" s="67" t="s">
        <v>82</v>
      </c>
      <c r="AV499" s="67" t="s">
        <v>82</v>
      </c>
      <c r="AW499" s="67" t="s">
        <v>82</v>
      </c>
      <c r="AX499" s="67" t="s">
        <v>82</v>
      </c>
      <c r="AY499" s="67" t="s">
        <v>82</v>
      </c>
      <c r="AZ499" s="67" t="s">
        <v>82</v>
      </c>
      <c r="BA499" s="67" t="s">
        <v>82</v>
      </c>
      <c r="BB499" s="105" t="s">
        <v>1060</v>
      </c>
    </row>
    <row r="500" spans="1:54" ht="12.75">
      <c r="A500" s="68" t="s">
        <v>435</v>
      </c>
      <c r="B500" s="70" t="s">
        <v>963</v>
      </c>
      <c r="C500" s="67">
        <v>5</v>
      </c>
      <c r="D500" s="67" t="s">
        <v>409</v>
      </c>
      <c r="E500" s="67">
        <v>5</v>
      </c>
      <c r="F500" s="67" t="s">
        <v>409</v>
      </c>
      <c r="G500" s="67">
        <v>5</v>
      </c>
      <c r="H500" s="67" t="s">
        <v>409</v>
      </c>
      <c r="I500" s="67">
        <v>5</v>
      </c>
      <c r="J500" s="67" t="s">
        <v>409</v>
      </c>
      <c r="K500" s="67">
        <v>5</v>
      </c>
      <c r="L500" s="67" t="s">
        <v>409</v>
      </c>
      <c r="M500" s="67">
        <v>5</v>
      </c>
      <c r="N500" s="67" t="s">
        <v>409</v>
      </c>
      <c r="O500" s="67">
        <v>100</v>
      </c>
      <c r="P500" s="67" t="s">
        <v>409</v>
      </c>
      <c r="Q500" s="67">
        <v>100</v>
      </c>
      <c r="R500" s="67" t="s">
        <v>409</v>
      </c>
      <c r="S500" s="67">
        <v>100</v>
      </c>
      <c r="T500" s="67" t="s">
        <v>409</v>
      </c>
      <c r="U500" s="67">
        <v>0.5</v>
      </c>
      <c r="V500" s="67" t="s">
        <v>82</v>
      </c>
      <c r="W500" s="67" t="s">
        <v>82</v>
      </c>
      <c r="X500" s="67">
        <v>0.5</v>
      </c>
      <c r="Y500" s="67" t="s">
        <v>82</v>
      </c>
      <c r="Z500" s="67" t="s">
        <v>82</v>
      </c>
      <c r="AA500" s="67">
        <v>0.5</v>
      </c>
      <c r="AB500" s="67" t="s">
        <v>82</v>
      </c>
      <c r="AC500" s="67" t="s">
        <v>82</v>
      </c>
      <c r="AD500" s="67">
        <v>0.5</v>
      </c>
      <c r="AE500" s="67" t="s">
        <v>82</v>
      </c>
      <c r="AF500" s="67" t="s">
        <v>82</v>
      </c>
      <c r="AG500" s="67">
        <v>0.5</v>
      </c>
      <c r="AH500" s="67" t="s">
        <v>82</v>
      </c>
      <c r="AI500" s="67" t="s">
        <v>82</v>
      </c>
      <c r="AJ500" s="67">
        <v>0.5</v>
      </c>
      <c r="AK500" s="67" t="s">
        <v>82</v>
      </c>
      <c r="AL500" s="67" t="s">
        <v>82</v>
      </c>
      <c r="AM500" s="67" t="s">
        <v>82</v>
      </c>
      <c r="AN500" s="67" t="s">
        <v>82</v>
      </c>
      <c r="AO500" s="67" t="s">
        <v>82</v>
      </c>
      <c r="AP500" s="67" t="s">
        <v>82</v>
      </c>
      <c r="AQ500" s="67" t="s">
        <v>82</v>
      </c>
      <c r="AR500" s="67" t="s">
        <v>82</v>
      </c>
      <c r="AS500" s="67" t="s">
        <v>82</v>
      </c>
      <c r="AT500" s="67" t="s">
        <v>82</v>
      </c>
      <c r="AU500" s="67" t="s">
        <v>82</v>
      </c>
      <c r="AV500" s="67" t="s">
        <v>82</v>
      </c>
      <c r="AW500" s="67" t="s">
        <v>82</v>
      </c>
      <c r="AX500" s="67" t="s">
        <v>82</v>
      </c>
      <c r="AY500" s="67" t="s">
        <v>82</v>
      </c>
      <c r="AZ500" s="67" t="s">
        <v>82</v>
      </c>
      <c r="BA500" s="67" t="s">
        <v>82</v>
      </c>
      <c r="BB500" s="105" t="s">
        <v>1060</v>
      </c>
    </row>
    <row r="501" spans="1:54" ht="12.75">
      <c r="A501" s="67" t="s">
        <v>436</v>
      </c>
      <c r="B501" s="70" t="s">
        <v>964</v>
      </c>
      <c r="C501" s="67">
        <v>5</v>
      </c>
      <c r="D501" s="67" t="s">
        <v>409</v>
      </c>
      <c r="E501" s="67">
        <v>5</v>
      </c>
      <c r="F501" s="67" t="s">
        <v>409</v>
      </c>
      <c r="G501" s="67">
        <v>5</v>
      </c>
      <c r="H501" s="67" t="s">
        <v>409</v>
      </c>
      <c r="I501" s="67">
        <v>5</v>
      </c>
      <c r="J501" s="67" t="s">
        <v>409</v>
      </c>
      <c r="K501" s="67">
        <v>5</v>
      </c>
      <c r="L501" s="67" t="s">
        <v>409</v>
      </c>
      <c r="M501" s="67">
        <v>5</v>
      </c>
      <c r="N501" s="67" t="s">
        <v>409</v>
      </c>
      <c r="O501" s="67">
        <v>100</v>
      </c>
      <c r="P501" s="67" t="s">
        <v>409</v>
      </c>
      <c r="Q501" s="67">
        <v>100</v>
      </c>
      <c r="R501" s="67" t="s">
        <v>409</v>
      </c>
      <c r="S501" s="67">
        <v>100</v>
      </c>
      <c r="T501" s="67" t="s">
        <v>409</v>
      </c>
      <c r="U501" s="67">
        <v>0.5</v>
      </c>
      <c r="V501" s="67" t="s">
        <v>82</v>
      </c>
      <c r="W501" s="67" t="s">
        <v>82</v>
      </c>
      <c r="X501" s="67">
        <v>0.5</v>
      </c>
      <c r="Y501" s="67" t="s">
        <v>82</v>
      </c>
      <c r="Z501" s="67" t="s">
        <v>82</v>
      </c>
      <c r="AA501" s="67">
        <v>0.5</v>
      </c>
      <c r="AB501" s="67" t="s">
        <v>82</v>
      </c>
      <c r="AC501" s="67" t="s">
        <v>82</v>
      </c>
      <c r="AD501" s="67">
        <v>0.5</v>
      </c>
      <c r="AE501" s="67" t="s">
        <v>82</v>
      </c>
      <c r="AF501" s="67" t="s">
        <v>82</v>
      </c>
      <c r="AG501" s="67">
        <v>0.5</v>
      </c>
      <c r="AH501" s="67" t="s">
        <v>82</v>
      </c>
      <c r="AI501" s="67" t="s">
        <v>82</v>
      </c>
      <c r="AJ501" s="67">
        <v>0.5</v>
      </c>
      <c r="AK501" s="67" t="s">
        <v>82</v>
      </c>
      <c r="AL501" s="67" t="s">
        <v>82</v>
      </c>
      <c r="AM501" s="67" t="s">
        <v>82</v>
      </c>
      <c r="AN501" s="67" t="s">
        <v>82</v>
      </c>
      <c r="AO501" s="67" t="s">
        <v>82</v>
      </c>
      <c r="AP501" s="67" t="s">
        <v>82</v>
      </c>
      <c r="AQ501" s="67" t="s">
        <v>82</v>
      </c>
      <c r="AR501" s="67" t="s">
        <v>82</v>
      </c>
      <c r="AS501" s="67" t="s">
        <v>82</v>
      </c>
      <c r="AT501" s="67" t="s">
        <v>82</v>
      </c>
      <c r="AU501" s="67" t="s">
        <v>82</v>
      </c>
      <c r="AV501" s="67" t="s">
        <v>82</v>
      </c>
      <c r="AW501" s="67" t="s">
        <v>82</v>
      </c>
      <c r="AX501" s="67" t="s">
        <v>82</v>
      </c>
      <c r="AY501" s="67" t="s">
        <v>82</v>
      </c>
      <c r="AZ501" s="67" t="s">
        <v>82</v>
      </c>
      <c r="BA501" s="67" t="s">
        <v>82</v>
      </c>
      <c r="BB501" s="105" t="s">
        <v>1060</v>
      </c>
    </row>
    <row r="502" spans="1:54" ht="12.75">
      <c r="A502" s="67" t="s">
        <v>437</v>
      </c>
      <c r="B502" s="70" t="s">
        <v>965</v>
      </c>
      <c r="C502" s="67">
        <v>5</v>
      </c>
      <c r="D502" s="67" t="s">
        <v>409</v>
      </c>
      <c r="E502" s="67">
        <v>5</v>
      </c>
      <c r="F502" s="67" t="s">
        <v>409</v>
      </c>
      <c r="G502" s="67">
        <v>5</v>
      </c>
      <c r="H502" s="67" t="s">
        <v>409</v>
      </c>
      <c r="I502" s="67">
        <v>5</v>
      </c>
      <c r="J502" s="67" t="s">
        <v>409</v>
      </c>
      <c r="K502" s="67">
        <v>5</v>
      </c>
      <c r="L502" s="67" t="s">
        <v>409</v>
      </c>
      <c r="M502" s="67">
        <v>5</v>
      </c>
      <c r="N502" s="67" t="s">
        <v>409</v>
      </c>
      <c r="O502" s="67">
        <v>100</v>
      </c>
      <c r="P502" s="67" t="s">
        <v>409</v>
      </c>
      <c r="Q502" s="67">
        <v>100</v>
      </c>
      <c r="R502" s="67" t="s">
        <v>409</v>
      </c>
      <c r="S502" s="67">
        <v>100</v>
      </c>
      <c r="T502" s="67" t="s">
        <v>409</v>
      </c>
      <c r="U502" s="67">
        <v>0.5</v>
      </c>
      <c r="V502" s="67" t="s">
        <v>82</v>
      </c>
      <c r="W502" s="67" t="s">
        <v>82</v>
      </c>
      <c r="X502" s="67">
        <v>0.5</v>
      </c>
      <c r="Y502" s="67" t="s">
        <v>82</v>
      </c>
      <c r="Z502" s="67" t="s">
        <v>82</v>
      </c>
      <c r="AA502" s="67">
        <v>0.5</v>
      </c>
      <c r="AB502" s="67" t="s">
        <v>82</v>
      </c>
      <c r="AC502" s="67" t="s">
        <v>82</v>
      </c>
      <c r="AD502" s="67">
        <v>0.5</v>
      </c>
      <c r="AE502" s="67" t="s">
        <v>82</v>
      </c>
      <c r="AF502" s="67" t="s">
        <v>82</v>
      </c>
      <c r="AG502" s="67">
        <v>0.5</v>
      </c>
      <c r="AH502" s="67" t="s">
        <v>82</v>
      </c>
      <c r="AI502" s="67" t="s">
        <v>82</v>
      </c>
      <c r="AJ502" s="67">
        <v>0.5</v>
      </c>
      <c r="AK502" s="67" t="s">
        <v>82</v>
      </c>
      <c r="AL502" s="67" t="s">
        <v>82</v>
      </c>
      <c r="AM502" s="67" t="s">
        <v>82</v>
      </c>
      <c r="AN502" s="67" t="s">
        <v>82</v>
      </c>
      <c r="AO502" s="67" t="s">
        <v>82</v>
      </c>
      <c r="AP502" s="67" t="s">
        <v>82</v>
      </c>
      <c r="AQ502" s="67" t="s">
        <v>82</v>
      </c>
      <c r="AR502" s="67" t="s">
        <v>82</v>
      </c>
      <c r="AS502" s="67" t="s">
        <v>82</v>
      </c>
      <c r="AT502" s="67" t="s">
        <v>82</v>
      </c>
      <c r="AU502" s="67" t="s">
        <v>82</v>
      </c>
      <c r="AV502" s="67" t="s">
        <v>82</v>
      </c>
      <c r="AW502" s="67" t="s">
        <v>82</v>
      </c>
      <c r="AX502" s="67" t="s">
        <v>82</v>
      </c>
      <c r="AY502" s="67" t="s">
        <v>82</v>
      </c>
      <c r="AZ502" s="67" t="s">
        <v>82</v>
      </c>
      <c r="BA502" s="67" t="s">
        <v>82</v>
      </c>
      <c r="BB502" s="105" t="s">
        <v>1060</v>
      </c>
    </row>
    <row r="503" spans="1:54" ht="12.75">
      <c r="A503" s="67" t="s">
        <v>438</v>
      </c>
      <c r="B503" s="70" t="s">
        <v>966</v>
      </c>
      <c r="C503" s="67">
        <v>5</v>
      </c>
      <c r="D503" s="67" t="s">
        <v>409</v>
      </c>
      <c r="E503" s="67">
        <v>5</v>
      </c>
      <c r="F503" s="67" t="s">
        <v>409</v>
      </c>
      <c r="G503" s="67">
        <v>5</v>
      </c>
      <c r="H503" s="67" t="s">
        <v>409</v>
      </c>
      <c r="I503" s="67">
        <v>5</v>
      </c>
      <c r="J503" s="67" t="s">
        <v>409</v>
      </c>
      <c r="K503" s="67">
        <v>5</v>
      </c>
      <c r="L503" s="67" t="s">
        <v>409</v>
      </c>
      <c r="M503" s="67">
        <v>5</v>
      </c>
      <c r="N503" s="67" t="s">
        <v>409</v>
      </c>
      <c r="O503" s="67">
        <v>100</v>
      </c>
      <c r="P503" s="67" t="s">
        <v>409</v>
      </c>
      <c r="Q503" s="67">
        <v>100</v>
      </c>
      <c r="R503" s="67" t="s">
        <v>409</v>
      </c>
      <c r="S503" s="67">
        <v>100</v>
      </c>
      <c r="T503" s="67" t="s">
        <v>409</v>
      </c>
      <c r="U503" s="67">
        <v>0.5</v>
      </c>
      <c r="V503" s="67" t="s">
        <v>82</v>
      </c>
      <c r="W503" s="67" t="s">
        <v>82</v>
      </c>
      <c r="X503" s="67">
        <v>0.5</v>
      </c>
      <c r="Y503" s="67" t="s">
        <v>82</v>
      </c>
      <c r="Z503" s="67" t="s">
        <v>82</v>
      </c>
      <c r="AA503" s="67">
        <v>0.5</v>
      </c>
      <c r="AB503" s="67" t="s">
        <v>82</v>
      </c>
      <c r="AC503" s="67" t="s">
        <v>82</v>
      </c>
      <c r="AD503" s="67">
        <v>0.5</v>
      </c>
      <c r="AE503" s="67" t="s">
        <v>82</v>
      </c>
      <c r="AF503" s="67" t="s">
        <v>82</v>
      </c>
      <c r="AG503" s="67">
        <v>0.5</v>
      </c>
      <c r="AH503" s="67" t="s">
        <v>82</v>
      </c>
      <c r="AI503" s="67" t="s">
        <v>82</v>
      </c>
      <c r="AJ503" s="67">
        <v>0.5</v>
      </c>
      <c r="AK503" s="67" t="s">
        <v>82</v>
      </c>
      <c r="AL503" s="67" t="s">
        <v>82</v>
      </c>
      <c r="AM503" s="67" t="s">
        <v>82</v>
      </c>
      <c r="AN503" s="67" t="s">
        <v>82</v>
      </c>
      <c r="AO503" s="67" t="s">
        <v>82</v>
      </c>
      <c r="AP503" s="67" t="s">
        <v>82</v>
      </c>
      <c r="AQ503" s="67" t="s">
        <v>82</v>
      </c>
      <c r="AR503" s="67" t="s">
        <v>82</v>
      </c>
      <c r="AS503" s="67" t="s">
        <v>82</v>
      </c>
      <c r="AT503" s="67" t="s">
        <v>82</v>
      </c>
      <c r="AU503" s="67" t="s">
        <v>82</v>
      </c>
      <c r="AV503" s="67" t="s">
        <v>82</v>
      </c>
      <c r="AW503" s="67" t="s">
        <v>82</v>
      </c>
      <c r="AX503" s="67" t="s">
        <v>82</v>
      </c>
      <c r="AY503" s="67" t="s">
        <v>82</v>
      </c>
      <c r="AZ503" s="67" t="s">
        <v>82</v>
      </c>
      <c r="BA503" s="67" t="s">
        <v>82</v>
      </c>
      <c r="BB503" s="105" t="s">
        <v>1060</v>
      </c>
    </row>
    <row r="504" spans="1:54" ht="12.75">
      <c r="A504" s="67" t="s">
        <v>439</v>
      </c>
      <c r="B504" s="70" t="s">
        <v>967</v>
      </c>
      <c r="C504" s="67">
        <v>5</v>
      </c>
      <c r="D504" s="67" t="s">
        <v>409</v>
      </c>
      <c r="E504" s="67">
        <v>5</v>
      </c>
      <c r="F504" s="67" t="s">
        <v>409</v>
      </c>
      <c r="G504" s="67">
        <v>5</v>
      </c>
      <c r="H504" s="67" t="s">
        <v>409</v>
      </c>
      <c r="I504" s="67">
        <v>5</v>
      </c>
      <c r="J504" s="67" t="s">
        <v>409</v>
      </c>
      <c r="K504" s="67">
        <v>5</v>
      </c>
      <c r="L504" s="67" t="s">
        <v>409</v>
      </c>
      <c r="M504" s="67">
        <v>5</v>
      </c>
      <c r="N504" s="67" t="s">
        <v>409</v>
      </c>
      <c r="O504" s="67">
        <v>100</v>
      </c>
      <c r="P504" s="67" t="s">
        <v>409</v>
      </c>
      <c r="Q504" s="67">
        <v>100</v>
      </c>
      <c r="R504" s="67" t="s">
        <v>409</v>
      </c>
      <c r="S504" s="67">
        <v>100</v>
      </c>
      <c r="T504" s="67" t="s">
        <v>409</v>
      </c>
      <c r="U504" s="67">
        <v>0.5</v>
      </c>
      <c r="V504" s="67" t="s">
        <v>82</v>
      </c>
      <c r="W504" s="67" t="s">
        <v>82</v>
      </c>
      <c r="X504" s="67">
        <v>0.5</v>
      </c>
      <c r="Y504" s="67" t="s">
        <v>82</v>
      </c>
      <c r="Z504" s="67" t="s">
        <v>82</v>
      </c>
      <c r="AA504" s="67">
        <v>0.5</v>
      </c>
      <c r="AB504" s="67" t="s">
        <v>82</v>
      </c>
      <c r="AC504" s="67" t="s">
        <v>82</v>
      </c>
      <c r="AD504" s="67">
        <v>0.5</v>
      </c>
      <c r="AE504" s="67" t="s">
        <v>82</v>
      </c>
      <c r="AF504" s="67" t="s">
        <v>82</v>
      </c>
      <c r="AG504" s="67">
        <v>0.5</v>
      </c>
      <c r="AH504" s="67" t="s">
        <v>82</v>
      </c>
      <c r="AI504" s="67" t="s">
        <v>82</v>
      </c>
      <c r="AJ504" s="67">
        <v>0.5</v>
      </c>
      <c r="AK504" s="67" t="s">
        <v>82</v>
      </c>
      <c r="AL504" s="67" t="s">
        <v>82</v>
      </c>
      <c r="AM504" s="67" t="s">
        <v>82</v>
      </c>
      <c r="AN504" s="67" t="s">
        <v>82</v>
      </c>
      <c r="AO504" s="67" t="s">
        <v>82</v>
      </c>
      <c r="AP504" s="67" t="s">
        <v>82</v>
      </c>
      <c r="AQ504" s="67" t="s">
        <v>82</v>
      </c>
      <c r="AR504" s="67" t="s">
        <v>82</v>
      </c>
      <c r="AS504" s="67" t="s">
        <v>82</v>
      </c>
      <c r="AT504" s="67" t="s">
        <v>82</v>
      </c>
      <c r="AU504" s="67" t="s">
        <v>82</v>
      </c>
      <c r="AV504" s="67" t="s">
        <v>82</v>
      </c>
      <c r="AW504" s="67" t="s">
        <v>82</v>
      </c>
      <c r="AX504" s="67" t="s">
        <v>82</v>
      </c>
      <c r="AY504" s="67" t="s">
        <v>82</v>
      </c>
      <c r="AZ504" s="67" t="s">
        <v>82</v>
      </c>
      <c r="BA504" s="67" t="s">
        <v>82</v>
      </c>
      <c r="BB504" s="105" t="s">
        <v>1060</v>
      </c>
    </row>
    <row r="505" spans="1:54" ht="12.75">
      <c r="A505" s="67" t="s">
        <v>440</v>
      </c>
      <c r="B505" s="70" t="s">
        <v>968</v>
      </c>
      <c r="C505" s="67">
        <v>5</v>
      </c>
      <c r="D505" s="67" t="s">
        <v>409</v>
      </c>
      <c r="E505" s="67">
        <v>5</v>
      </c>
      <c r="F505" s="67" t="s">
        <v>409</v>
      </c>
      <c r="G505" s="67">
        <v>5</v>
      </c>
      <c r="H505" s="67" t="s">
        <v>409</v>
      </c>
      <c r="I505" s="67">
        <v>5</v>
      </c>
      <c r="J505" s="67" t="s">
        <v>409</v>
      </c>
      <c r="K505" s="67">
        <v>5</v>
      </c>
      <c r="L505" s="67" t="s">
        <v>409</v>
      </c>
      <c r="M505" s="67">
        <v>5</v>
      </c>
      <c r="N505" s="67" t="s">
        <v>409</v>
      </c>
      <c r="O505" s="67">
        <v>100</v>
      </c>
      <c r="P505" s="67" t="s">
        <v>409</v>
      </c>
      <c r="Q505" s="67">
        <v>100</v>
      </c>
      <c r="R505" s="67" t="s">
        <v>409</v>
      </c>
      <c r="S505" s="67">
        <v>100</v>
      </c>
      <c r="T505" s="67" t="s">
        <v>409</v>
      </c>
      <c r="U505" s="67">
        <v>0.5</v>
      </c>
      <c r="V505" s="67" t="s">
        <v>82</v>
      </c>
      <c r="W505" s="67" t="s">
        <v>82</v>
      </c>
      <c r="X505" s="67">
        <v>0.5</v>
      </c>
      <c r="Y505" s="67" t="s">
        <v>82</v>
      </c>
      <c r="Z505" s="67" t="s">
        <v>82</v>
      </c>
      <c r="AA505" s="67">
        <v>0.5</v>
      </c>
      <c r="AB505" s="67" t="s">
        <v>82</v>
      </c>
      <c r="AC505" s="67" t="s">
        <v>82</v>
      </c>
      <c r="AD505" s="67">
        <v>0.5</v>
      </c>
      <c r="AE505" s="67" t="s">
        <v>82</v>
      </c>
      <c r="AF505" s="67" t="s">
        <v>82</v>
      </c>
      <c r="AG505" s="67">
        <v>0.5</v>
      </c>
      <c r="AH505" s="67" t="s">
        <v>82</v>
      </c>
      <c r="AI505" s="67" t="s">
        <v>82</v>
      </c>
      <c r="AJ505" s="67">
        <v>0.5</v>
      </c>
      <c r="AK505" s="67" t="s">
        <v>82</v>
      </c>
      <c r="AL505" s="67" t="s">
        <v>82</v>
      </c>
      <c r="AM505" s="67" t="s">
        <v>82</v>
      </c>
      <c r="AN505" s="67" t="s">
        <v>82</v>
      </c>
      <c r="AO505" s="67" t="s">
        <v>82</v>
      </c>
      <c r="AP505" s="67" t="s">
        <v>82</v>
      </c>
      <c r="AQ505" s="67" t="s">
        <v>82</v>
      </c>
      <c r="AR505" s="67" t="s">
        <v>82</v>
      </c>
      <c r="AS505" s="67" t="s">
        <v>82</v>
      </c>
      <c r="AT505" s="67" t="s">
        <v>82</v>
      </c>
      <c r="AU505" s="67" t="s">
        <v>82</v>
      </c>
      <c r="AV505" s="67" t="s">
        <v>82</v>
      </c>
      <c r="AW505" s="67" t="s">
        <v>82</v>
      </c>
      <c r="AX505" s="67" t="s">
        <v>82</v>
      </c>
      <c r="AY505" s="67" t="s">
        <v>82</v>
      </c>
      <c r="AZ505" s="67" t="s">
        <v>82</v>
      </c>
      <c r="BA505" s="67" t="s">
        <v>82</v>
      </c>
      <c r="BB505" s="105" t="s">
        <v>1060</v>
      </c>
    </row>
    <row r="506" spans="1:54" ht="12.75">
      <c r="A506" s="67" t="s">
        <v>441</v>
      </c>
      <c r="B506" s="70" t="s">
        <v>969</v>
      </c>
      <c r="C506" s="67">
        <v>5</v>
      </c>
      <c r="D506" s="67" t="s">
        <v>409</v>
      </c>
      <c r="E506" s="67">
        <v>5</v>
      </c>
      <c r="F506" s="67" t="s">
        <v>409</v>
      </c>
      <c r="G506" s="67">
        <v>5</v>
      </c>
      <c r="H506" s="67" t="s">
        <v>409</v>
      </c>
      <c r="I506" s="67">
        <v>5</v>
      </c>
      <c r="J506" s="67" t="s">
        <v>409</v>
      </c>
      <c r="K506" s="67">
        <v>5</v>
      </c>
      <c r="L506" s="67" t="s">
        <v>409</v>
      </c>
      <c r="M506" s="67">
        <v>5</v>
      </c>
      <c r="N506" s="67" t="s">
        <v>409</v>
      </c>
      <c r="O506" s="67">
        <v>100</v>
      </c>
      <c r="P506" s="67" t="s">
        <v>409</v>
      </c>
      <c r="Q506" s="67">
        <v>100</v>
      </c>
      <c r="R506" s="67" t="s">
        <v>409</v>
      </c>
      <c r="S506" s="67">
        <v>100</v>
      </c>
      <c r="T506" s="67" t="s">
        <v>409</v>
      </c>
      <c r="U506" s="67">
        <v>0.5</v>
      </c>
      <c r="V506" s="67" t="s">
        <v>82</v>
      </c>
      <c r="W506" s="67" t="s">
        <v>82</v>
      </c>
      <c r="X506" s="67">
        <v>0.5</v>
      </c>
      <c r="Y506" s="67" t="s">
        <v>82</v>
      </c>
      <c r="Z506" s="67" t="s">
        <v>82</v>
      </c>
      <c r="AA506" s="67">
        <v>0.5</v>
      </c>
      <c r="AB506" s="67" t="s">
        <v>82</v>
      </c>
      <c r="AC506" s="67" t="s">
        <v>82</v>
      </c>
      <c r="AD506" s="67">
        <v>0.5</v>
      </c>
      <c r="AE506" s="67" t="s">
        <v>82</v>
      </c>
      <c r="AF506" s="67" t="s">
        <v>82</v>
      </c>
      <c r="AG506" s="67">
        <v>0.5</v>
      </c>
      <c r="AH506" s="67" t="s">
        <v>82</v>
      </c>
      <c r="AI506" s="67" t="s">
        <v>82</v>
      </c>
      <c r="AJ506" s="67">
        <v>0.5</v>
      </c>
      <c r="AK506" s="67" t="s">
        <v>82</v>
      </c>
      <c r="AL506" s="67" t="s">
        <v>82</v>
      </c>
      <c r="AM506" s="67" t="s">
        <v>82</v>
      </c>
      <c r="AN506" s="67" t="s">
        <v>82</v>
      </c>
      <c r="AO506" s="67" t="s">
        <v>82</v>
      </c>
      <c r="AP506" s="67" t="s">
        <v>82</v>
      </c>
      <c r="AQ506" s="67" t="s">
        <v>82</v>
      </c>
      <c r="AR506" s="67" t="s">
        <v>82</v>
      </c>
      <c r="AS506" s="67" t="s">
        <v>82</v>
      </c>
      <c r="AT506" s="67" t="s">
        <v>82</v>
      </c>
      <c r="AU506" s="67" t="s">
        <v>82</v>
      </c>
      <c r="AV506" s="67" t="s">
        <v>82</v>
      </c>
      <c r="AW506" s="67" t="s">
        <v>82</v>
      </c>
      <c r="AX506" s="67" t="s">
        <v>82</v>
      </c>
      <c r="AY506" s="67" t="s">
        <v>82</v>
      </c>
      <c r="AZ506" s="67" t="s">
        <v>82</v>
      </c>
      <c r="BA506" s="67" t="s">
        <v>82</v>
      </c>
      <c r="BB506" s="105" t="s">
        <v>1060</v>
      </c>
    </row>
    <row r="507" spans="1:54" ht="12.75">
      <c r="A507" s="67" t="s">
        <v>442</v>
      </c>
      <c r="B507" s="70" t="s">
        <v>970</v>
      </c>
      <c r="C507" s="67">
        <v>5</v>
      </c>
      <c r="D507" s="67" t="s">
        <v>409</v>
      </c>
      <c r="E507" s="67">
        <v>5</v>
      </c>
      <c r="F507" s="67" t="s">
        <v>409</v>
      </c>
      <c r="G507" s="67">
        <v>5</v>
      </c>
      <c r="H507" s="67" t="s">
        <v>409</v>
      </c>
      <c r="I507" s="67">
        <v>5</v>
      </c>
      <c r="J507" s="67" t="s">
        <v>409</v>
      </c>
      <c r="K507" s="67">
        <v>5</v>
      </c>
      <c r="L507" s="67" t="s">
        <v>409</v>
      </c>
      <c r="M507" s="67">
        <v>5</v>
      </c>
      <c r="N507" s="67" t="s">
        <v>409</v>
      </c>
      <c r="O507" s="67">
        <v>100</v>
      </c>
      <c r="P507" s="67" t="s">
        <v>409</v>
      </c>
      <c r="Q507" s="67">
        <v>100</v>
      </c>
      <c r="R507" s="67" t="s">
        <v>409</v>
      </c>
      <c r="S507" s="67">
        <v>100</v>
      </c>
      <c r="T507" s="67" t="s">
        <v>409</v>
      </c>
      <c r="U507" s="67">
        <v>0.5</v>
      </c>
      <c r="V507" s="67" t="s">
        <v>82</v>
      </c>
      <c r="W507" s="67" t="s">
        <v>82</v>
      </c>
      <c r="X507" s="67">
        <v>0.5</v>
      </c>
      <c r="Y507" s="67" t="s">
        <v>82</v>
      </c>
      <c r="Z507" s="67" t="s">
        <v>82</v>
      </c>
      <c r="AA507" s="67">
        <v>0.5</v>
      </c>
      <c r="AB507" s="67" t="s">
        <v>82</v>
      </c>
      <c r="AC507" s="67" t="s">
        <v>82</v>
      </c>
      <c r="AD507" s="67">
        <v>0.5</v>
      </c>
      <c r="AE507" s="67" t="s">
        <v>82</v>
      </c>
      <c r="AF507" s="67" t="s">
        <v>82</v>
      </c>
      <c r="AG507" s="67">
        <v>0.5</v>
      </c>
      <c r="AH507" s="67" t="s">
        <v>82</v>
      </c>
      <c r="AI507" s="67" t="s">
        <v>82</v>
      </c>
      <c r="AJ507" s="67">
        <v>0.5</v>
      </c>
      <c r="AK507" s="67" t="s">
        <v>82</v>
      </c>
      <c r="AL507" s="67" t="s">
        <v>82</v>
      </c>
      <c r="AM507" s="67" t="s">
        <v>82</v>
      </c>
      <c r="AN507" s="67" t="s">
        <v>82</v>
      </c>
      <c r="AO507" s="67" t="s">
        <v>82</v>
      </c>
      <c r="AP507" s="67" t="s">
        <v>82</v>
      </c>
      <c r="AQ507" s="67" t="s">
        <v>82</v>
      </c>
      <c r="AR507" s="67" t="s">
        <v>82</v>
      </c>
      <c r="AS507" s="67" t="s">
        <v>82</v>
      </c>
      <c r="AT507" s="67" t="s">
        <v>82</v>
      </c>
      <c r="AU507" s="67" t="s">
        <v>82</v>
      </c>
      <c r="AV507" s="67" t="s">
        <v>82</v>
      </c>
      <c r="AW507" s="67" t="s">
        <v>82</v>
      </c>
      <c r="AX507" s="67" t="s">
        <v>82</v>
      </c>
      <c r="AY507" s="67" t="s">
        <v>82</v>
      </c>
      <c r="AZ507" s="67" t="s">
        <v>82</v>
      </c>
      <c r="BA507" s="67" t="s">
        <v>82</v>
      </c>
      <c r="BB507" s="105" t="s">
        <v>1060</v>
      </c>
    </row>
    <row r="508" spans="1:54" ht="12.75">
      <c r="A508" s="67" t="s">
        <v>443</v>
      </c>
      <c r="B508" s="70" t="s">
        <v>971</v>
      </c>
      <c r="C508" s="67">
        <v>5</v>
      </c>
      <c r="D508" s="67" t="s">
        <v>409</v>
      </c>
      <c r="E508" s="67">
        <v>5</v>
      </c>
      <c r="F508" s="67" t="s">
        <v>409</v>
      </c>
      <c r="G508" s="67">
        <v>5</v>
      </c>
      <c r="H508" s="67" t="s">
        <v>409</v>
      </c>
      <c r="I508" s="67">
        <v>5</v>
      </c>
      <c r="J508" s="67" t="s">
        <v>409</v>
      </c>
      <c r="K508" s="67">
        <v>5</v>
      </c>
      <c r="L508" s="67" t="s">
        <v>409</v>
      </c>
      <c r="M508" s="67">
        <v>5</v>
      </c>
      <c r="N508" s="67" t="s">
        <v>409</v>
      </c>
      <c r="O508" s="67">
        <v>100</v>
      </c>
      <c r="P508" s="67" t="s">
        <v>409</v>
      </c>
      <c r="Q508" s="67">
        <v>100</v>
      </c>
      <c r="R508" s="67" t="s">
        <v>409</v>
      </c>
      <c r="S508" s="67">
        <v>100</v>
      </c>
      <c r="T508" s="67" t="s">
        <v>409</v>
      </c>
      <c r="U508" s="67">
        <v>0.5</v>
      </c>
      <c r="V508" s="67" t="s">
        <v>82</v>
      </c>
      <c r="W508" s="67" t="s">
        <v>82</v>
      </c>
      <c r="X508" s="67">
        <v>0.5</v>
      </c>
      <c r="Y508" s="67" t="s">
        <v>82</v>
      </c>
      <c r="Z508" s="67" t="s">
        <v>82</v>
      </c>
      <c r="AA508" s="67">
        <v>0.5</v>
      </c>
      <c r="AB508" s="67" t="s">
        <v>82</v>
      </c>
      <c r="AC508" s="67" t="s">
        <v>82</v>
      </c>
      <c r="AD508" s="67">
        <v>0.5</v>
      </c>
      <c r="AE508" s="67" t="s">
        <v>82</v>
      </c>
      <c r="AF508" s="67" t="s">
        <v>82</v>
      </c>
      <c r="AG508" s="67">
        <v>0.5</v>
      </c>
      <c r="AH508" s="67" t="s">
        <v>82</v>
      </c>
      <c r="AI508" s="67" t="s">
        <v>82</v>
      </c>
      <c r="AJ508" s="67">
        <v>0.5</v>
      </c>
      <c r="AK508" s="67" t="s">
        <v>82</v>
      </c>
      <c r="AL508" s="67" t="s">
        <v>82</v>
      </c>
      <c r="AM508" s="67" t="s">
        <v>82</v>
      </c>
      <c r="AN508" s="67" t="s">
        <v>82</v>
      </c>
      <c r="AO508" s="67" t="s">
        <v>82</v>
      </c>
      <c r="AP508" s="67" t="s">
        <v>82</v>
      </c>
      <c r="AQ508" s="67" t="s">
        <v>82</v>
      </c>
      <c r="AR508" s="67" t="s">
        <v>82</v>
      </c>
      <c r="AS508" s="67" t="s">
        <v>82</v>
      </c>
      <c r="AT508" s="67" t="s">
        <v>82</v>
      </c>
      <c r="AU508" s="67" t="s">
        <v>82</v>
      </c>
      <c r="AV508" s="67" t="s">
        <v>82</v>
      </c>
      <c r="AW508" s="67" t="s">
        <v>82</v>
      </c>
      <c r="AX508" s="67" t="s">
        <v>82</v>
      </c>
      <c r="AY508" s="67" t="s">
        <v>82</v>
      </c>
      <c r="AZ508" s="67" t="s">
        <v>82</v>
      </c>
      <c r="BA508" s="67" t="s">
        <v>82</v>
      </c>
      <c r="BB508" s="105" t="s">
        <v>1060</v>
      </c>
    </row>
    <row r="509" spans="1:54" ht="12.75">
      <c r="A509" s="67" t="s">
        <v>444</v>
      </c>
      <c r="B509" s="70" t="s">
        <v>972</v>
      </c>
      <c r="C509" s="67">
        <v>5</v>
      </c>
      <c r="D509" s="67" t="s">
        <v>409</v>
      </c>
      <c r="E509" s="67">
        <v>5</v>
      </c>
      <c r="F509" s="67" t="s">
        <v>409</v>
      </c>
      <c r="G509" s="67">
        <v>5</v>
      </c>
      <c r="H509" s="67" t="s">
        <v>409</v>
      </c>
      <c r="I509" s="67">
        <v>5</v>
      </c>
      <c r="J509" s="67" t="s">
        <v>409</v>
      </c>
      <c r="K509" s="67">
        <v>5</v>
      </c>
      <c r="L509" s="67" t="s">
        <v>409</v>
      </c>
      <c r="M509" s="67">
        <v>5</v>
      </c>
      <c r="N509" s="67" t="s">
        <v>409</v>
      </c>
      <c r="O509" s="67">
        <v>100</v>
      </c>
      <c r="P509" s="67" t="s">
        <v>409</v>
      </c>
      <c r="Q509" s="67">
        <v>100</v>
      </c>
      <c r="R509" s="67" t="s">
        <v>409</v>
      </c>
      <c r="S509" s="67">
        <v>100</v>
      </c>
      <c r="T509" s="67" t="s">
        <v>409</v>
      </c>
      <c r="U509" s="67">
        <v>0.5</v>
      </c>
      <c r="V509" s="67" t="s">
        <v>82</v>
      </c>
      <c r="W509" s="67" t="s">
        <v>82</v>
      </c>
      <c r="X509" s="67">
        <v>0.5</v>
      </c>
      <c r="Y509" s="67" t="s">
        <v>82</v>
      </c>
      <c r="Z509" s="67" t="s">
        <v>82</v>
      </c>
      <c r="AA509" s="67">
        <v>0.5</v>
      </c>
      <c r="AB509" s="67" t="s">
        <v>82</v>
      </c>
      <c r="AC509" s="67" t="s">
        <v>82</v>
      </c>
      <c r="AD509" s="67">
        <v>0.5</v>
      </c>
      <c r="AE509" s="67" t="s">
        <v>82</v>
      </c>
      <c r="AF509" s="67" t="s">
        <v>82</v>
      </c>
      <c r="AG509" s="67">
        <v>0.5</v>
      </c>
      <c r="AH509" s="67" t="s">
        <v>82</v>
      </c>
      <c r="AI509" s="67" t="s">
        <v>82</v>
      </c>
      <c r="AJ509" s="67">
        <v>0.5</v>
      </c>
      <c r="AK509" s="67" t="s">
        <v>82</v>
      </c>
      <c r="AL509" s="67" t="s">
        <v>82</v>
      </c>
      <c r="AM509" s="67" t="s">
        <v>82</v>
      </c>
      <c r="AN509" s="67" t="s">
        <v>82</v>
      </c>
      <c r="AO509" s="67" t="s">
        <v>82</v>
      </c>
      <c r="AP509" s="67" t="s">
        <v>82</v>
      </c>
      <c r="AQ509" s="67" t="s">
        <v>82</v>
      </c>
      <c r="AR509" s="67" t="s">
        <v>82</v>
      </c>
      <c r="AS509" s="67" t="s">
        <v>82</v>
      </c>
      <c r="AT509" s="67" t="s">
        <v>82</v>
      </c>
      <c r="AU509" s="67" t="s">
        <v>82</v>
      </c>
      <c r="AV509" s="67" t="s">
        <v>82</v>
      </c>
      <c r="AW509" s="67" t="s">
        <v>82</v>
      </c>
      <c r="AX509" s="67" t="s">
        <v>82</v>
      </c>
      <c r="AY509" s="67" t="s">
        <v>82</v>
      </c>
      <c r="AZ509" s="67" t="s">
        <v>82</v>
      </c>
      <c r="BA509" s="67" t="s">
        <v>82</v>
      </c>
      <c r="BB509" s="105" t="s">
        <v>1060</v>
      </c>
    </row>
    <row r="510" spans="1:54" ht="12.75">
      <c r="A510" s="67" t="s">
        <v>445</v>
      </c>
      <c r="B510" s="70" t="s">
        <v>973</v>
      </c>
      <c r="C510" s="67">
        <v>5</v>
      </c>
      <c r="D510" s="67" t="s">
        <v>409</v>
      </c>
      <c r="E510" s="67">
        <v>5</v>
      </c>
      <c r="F510" s="67" t="s">
        <v>409</v>
      </c>
      <c r="G510" s="67">
        <v>5</v>
      </c>
      <c r="H510" s="67" t="s">
        <v>409</v>
      </c>
      <c r="I510" s="67">
        <v>5</v>
      </c>
      <c r="J510" s="67" t="s">
        <v>409</v>
      </c>
      <c r="K510" s="67">
        <v>5</v>
      </c>
      <c r="L510" s="67" t="s">
        <v>409</v>
      </c>
      <c r="M510" s="67">
        <v>5</v>
      </c>
      <c r="N510" s="67" t="s">
        <v>409</v>
      </c>
      <c r="O510" s="67">
        <v>100</v>
      </c>
      <c r="P510" s="67" t="s">
        <v>409</v>
      </c>
      <c r="Q510" s="67">
        <v>100</v>
      </c>
      <c r="R510" s="67" t="s">
        <v>409</v>
      </c>
      <c r="S510" s="67">
        <v>100</v>
      </c>
      <c r="T510" s="67" t="s">
        <v>409</v>
      </c>
      <c r="U510" s="67">
        <v>0.5</v>
      </c>
      <c r="V510" s="67" t="s">
        <v>82</v>
      </c>
      <c r="W510" s="67" t="s">
        <v>82</v>
      </c>
      <c r="X510" s="67">
        <v>0.5</v>
      </c>
      <c r="Y510" s="67" t="s">
        <v>82</v>
      </c>
      <c r="Z510" s="67" t="s">
        <v>82</v>
      </c>
      <c r="AA510" s="67">
        <v>0.5</v>
      </c>
      <c r="AB510" s="67" t="s">
        <v>82</v>
      </c>
      <c r="AC510" s="67" t="s">
        <v>82</v>
      </c>
      <c r="AD510" s="67">
        <v>0.5</v>
      </c>
      <c r="AE510" s="67" t="s">
        <v>82</v>
      </c>
      <c r="AF510" s="67" t="s">
        <v>82</v>
      </c>
      <c r="AG510" s="67">
        <v>0.5</v>
      </c>
      <c r="AH510" s="67" t="s">
        <v>82</v>
      </c>
      <c r="AI510" s="67" t="s">
        <v>82</v>
      </c>
      <c r="AJ510" s="67">
        <v>0.5</v>
      </c>
      <c r="AK510" s="67" t="s">
        <v>82</v>
      </c>
      <c r="AL510" s="67" t="s">
        <v>82</v>
      </c>
      <c r="AM510" s="67" t="s">
        <v>82</v>
      </c>
      <c r="AN510" s="67" t="s">
        <v>82</v>
      </c>
      <c r="AO510" s="67" t="s">
        <v>82</v>
      </c>
      <c r="AP510" s="67" t="s">
        <v>82</v>
      </c>
      <c r="AQ510" s="67" t="s">
        <v>82</v>
      </c>
      <c r="AR510" s="67" t="s">
        <v>82</v>
      </c>
      <c r="AS510" s="67" t="s">
        <v>82</v>
      </c>
      <c r="AT510" s="67" t="s">
        <v>82</v>
      </c>
      <c r="AU510" s="67" t="s">
        <v>82</v>
      </c>
      <c r="AV510" s="67" t="s">
        <v>82</v>
      </c>
      <c r="AW510" s="67" t="s">
        <v>82</v>
      </c>
      <c r="AX510" s="67" t="s">
        <v>82</v>
      </c>
      <c r="AY510" s="67" t="s">
        <v>82</v>
      </c>
      <c r="AZ510" s="67" t="s">
        <v>82</v>
      </c>
      <c r="BA510" s="67" t="s">
        <v>82</v>
      </c>
      <c r="BB510" s="105" t="s">
        <v>1060</v>
      </c>
    </row>
    <row r="511" spans="1:54" ht="12.75">
      <c r="A511" s="67" t="s">
        <v>446</v>
      </c>
      <c r="B511" s="70" t="s">
        <v>974</v>
      </c>
      <c r="C511" s="67">
        <v>5</v>
      </c>
      <c r="D511" s="67" t="s">
        <v>409</v>
      </c>
      <c r="E511" s="67">
        <v>5</v>
      </c>
      <c r="F511" s="67" t="s">
        <v>409</v>
      </c>
      <c r="G511" s="67">
        <v>5</v>
      </c>
      <c r="H511" s="67" t="s">
        <v>409</v>
      </c>
      <c r="I511" s="67">
        <v>5</v>
      </c>
      <c r="J511" s="67" t="s">
        <v>409</v>
      </c>
      <c r="K511" s="67">
        <v>5</v>
      </c>
      <c r="L511" s="67" t="s">
        <v>409</v>
      </c>
      <c r="M511" s="67">
        <v>5</v>
      </c>
      <c r="N511" s="67" t="s">
        <v>409</v>
      </c>
      <c r="O511" s="67">
        <v>100</v>
      </c>
      <c r="P511" s="67" t="s">
        <v>409</v>
      </c>
      <c r="Q511" s="67">
        <v>100</v>
      </c>
      <c r="R511" s="67" t="s">
        <v>409</v>
      </c>
      <c r="S511" s="67">
        <v>100</v>
      </c>
      <c r="T511" s="67" t="s">
        <v>409</v>
      </c>
      <c r="U511" s="67">
        <v>0.5</v>
      </c>
      <c r="V511" s="67" t="s">
        <v>82</v>
      </c>
      <c r="W511" s="67" t="s">
        <v>82</v>
      </c>
      <c r="X511" s="67">
        <v>0.5</v>
      </c>
      <c r="Y511" s="67" t="s">
        <v>82</v>
      </c>
      <c r="Z511" s="67" t="s">
        <v>82</v>
      </c>
      <c r="AA511" s="67">
        <v>0.5</v>
      </c>
      <c r="AB511" s="67" t="s">
        <v>82</v>
      </c>
      <c r="AC511" s="67" t="s">
        <v>82</v>
      </c>
      <c r="AD511" s="67">
        <v>0.5</v>
      </c>
      <c r="AE511" s="67" t="s">
        <v>82</v>
      </c>
      <c r="AF511" s="67" t="s">
        <v>82</v>
      </c>
      <c r="AG511" s="67">
        <v>0.5</v>
      </c>
      <c r="AH511" s="67" t="s">
        <v>82</v>
      </c>
      <c r="AI511" s="67" t="s">
        <v>82</v>
      </c>
      <c r="AJ511" s="67">
        <v>0.5</v>
      </c>
      <c r="AK511" s="67" t="s">
        <v>82</v>
      </c>
      <c r="AL511" s="67" t="s">
        <v>82</v>
      </c>
      <c r="AM511" s="67" t="s">
        <v>82</v>
      </c>
      <c r="AN511" s="67" t="s">
        <v>82</v>
      </c>
      <c r="AO511" s="67" t="s">
        <v>82</v>
      </c>
      <c r="AP511" s="67" t="s">
        <v>82</v>
      </c>
      <c r="AQ511" s="67" t="s">
        <v>82</v>
      </c>
      <c r="AR511" s="67" t="s">
        <v>82</v>
      </c>
      <c r="AS511" s="67" t="s">
        <v>82</v>
      </c>
      <c r="AT511" s="67" t="s">
        <v>82</v>
      </c>
      <c r="AU511" s="67" t="s">
        <v>82</v>
      </c>
      <c r="AV511" s="67" t="s">
        <v>82</v>
      </c>
      <c r="AW511" s="67" t="s">
        <v>82</v>
      </c>
      <c r="AX511" s="67" t="s">
        <v>82</v>
      </c>
      <c r="AY511" s="67" t="s">
        <v>82</v>
      </c>
      <c r="AZ511" s="67" t="s">
        <v>82</v>
      </c>
      <c r="BA511" s="67" t="s">
        <v>82</v>
      </c>
      <c r="BB511" s="105" t="s">
        <v>1060</v>
      </c>
    </row>
    <row r="512" spans="1:54" ht="12.75">
      <c r="A512" s="67" t="s">
        <v>447</v>
      </c>
      <c r="B512" s="70" t="s">
        <v>975</v>
      </c>
      <c r="C512" s="67">
        <v>5</v>
      </c>
      <c r="D512" s="67" t="s">
        <v>409</v>
      </c>
      <c r="E512" s="67">
        <v>5</v>
      </c>
      <c r="F512" s="67" t="s">
        <v>409</v>
      </c>
      <c r="G512" s="67">
        <v>5</v>
      </c>
      <c r="H512" s="67" t="s">
        <v>409</v>
      </c>
      <c r="I512" s="67">
        <v>5</v>
      </c>
      <c r="J512" s="67" t="s">
        <v>409</v>
      </c>
      <c r="K512" s="67">
        <v>5</v>
      </c>
      <c r="L512" s="67" t="s">
        <v>409</v>
      </c>
      <c r="M512" s="67">
        <v>5</v>
      </c>
      <c r="N512" s="67" t="s">
        <v>409</v>
      </c>
      <c r="O512" s="67">
        <v>100</v>
      </c>
      <c r="P512" s="67" t="s">
        <v>409</v>
      </c>
      <c r="Q512" s="67">
        <v>100</v>
      </c>
      <c r="R512" s="67" t="s">
        <v>409</v>
      </c>
      <c r="S512" s="67">
        <v>100</v>
      </c>
      <c r="T512" s="67" t="s">
        <v>409</v>
      </c>
      <c r="U512" s="67">
        <v>0.5</v>
      </c>
      <c r="V512" s="67" t="s">
        <v>82</v>
      </c>
      <c r="W512" s="67" t="s">
        <v>82</v>
      </c>
      <c r="X512" s="67">
        <v>0.5</v>
      </c>
      <c r="Y512" s="67" t="s">
        <v>82</v>
      </c>
      <c r="Z512" s="67" t="s">
        <v>82</v>
      </c>
      <c r="AA512" s="67">
        <v>0.5</v>
      </c>
      <c r="AB512" s="67" t="s">
        <v>82</v>
      </c>
      <c r="AC512" s="67" t="s">
        <v>82</v>
      </c>
      <c r="AD512" s="67">
        <v>0.5</v>
      </c>
      <c r="AE512" s="67" t="s">
        <v>82</v>
      </c>
      <c r="AF512" s="67" t="s">
        <v>82</v>
      </c>
      <c r="AG512" s="67">
        <v>0.5</v>
      </c>
      <c r="AH512" s="67" t="s">
        <v>82</v>
      </c>
      <c r="AI512" s="67" t="s">
        <v>82</v>
      </c>
      <c r="AJ512" s="67">
        <v>0.5</v>
      </c>
      <c r="AK512" s="67" t="s">
        <v>82</v>
      </c>
      <c r="AL512" s="67" t="s">
        <v>82</v>
      </c>
      <c r="AM512" s="67" t="s">
        <v>82</v>
      </c>
      <c r="AN512" s="67" t="s">
        <v>82</v>
      </c>
      <c r="AO512" s="67" t="s">
        <v>82</v>
      </c>
      <c r="AP512" s="67" t="s">
        <v>82</v>
      </c>
      <c r="AQ512" s="67" t="s">
        <v>82</v>
      </c>
      <c r="AR512" s="67" t="s">
        <v>82</v>
      </c>
      <c r="AS512" s="67" t="s">
        <v>82</v>
      </c>
      <c r="AT512" s="67" t="s">
        <v>82</v>
      </c>
      <c r="AU512" s="67" t="s">
        <v>82</v>
      </c>
      <c r="AV512" s="67" t="s">
        <v>82</v>
      </c>
      <c r="AW512" s="67" t="s">
        <v>82</v>
      </c>
      <c r="AX512" s="67" t="s">
        <v>82</v>
      </c>
      <c r="AY512" s="67" t="s">
        <v>82</v>
      </c>
      <c r="AZ512" s="67" t="s">
        <v>82</v>
      </c>
      <c r="BA512" s="67" t="s">
        <v>82</v>
      </c>
      <c r="BB512" s="105" t="s">
        <v>1060</v>
      </c>
    </row>
    <row r="513" spans="1:54" ht="12.75">
      <c r="A513" s="67" t="s">
        <v>448</v>
      </c>
      <c r="B513" s="70" t="s">
        <v>976</v>
      </c>
      <c r="C513" s="67">
        <v>5</v>
      </c>
      <c r="D513" s="67" t="s">
        <v>409</v>
      </c>
      <c r="E513" s="67">
        <v>5</v>
      </c>
      <c r="F513" s="67" t="s">
        <v>409</v>
      </c>
      <c r="G513" s="67">
        <v>5</v>
      </c>
      <c r="H513" s="67" t="s">
        <v>409</v>
      </c>
      <c r="I513" s="67">
        <v>5</v>
      </c>
      <c r="J513" s="67" t="s">
        <v>409</v>
      </c>
      <c r="K513" s="67">
        <v>5</v>
      </c>
      <c r="L513" s="67" t="s">
        <v>409</v>
      </c>
      <c r="M513" s="67">
        <v>5</v>
      </c>
      <c r="N513" s="67" t="s">
        <v>409</v>
      </c>
      <c r="O513" s="67">
        <v>100</v>
      </c>
      <c r="P513" s="67" t="s">
        <v>409</v>
      </c>
      <c r="Q513" s="67">
        <v>100</v>
      </c>
      <c r="R513" s="67" t="s">
        <v>409</v>
      </c>
      <c r="S513" s="67">
        <v>100</v>
      </c>
      <c r="T513" s="67" t="s">
        <v>409</v>
      </c>
      <c r="U513" s="67">
        <v>0.5</v>
      </c>
      <c r="V513" s="67" t="s">
        <v>82</v>
      </c>
      <c r="W513" s="67" t="s">
        <v>82</v>
      </c>
      <c r="X513" s="67">
        <v>0.5</v>
      </c>
      <c r="Y513" s="67" t="s">
        <v>82</v>
      </c>
      <c r="Z513" s="67" t="s">
        <v>82</v>
      </c>
      <c r="AA513" s="67">
        <v>0.5</v>
      </c>
      <c r="AB513" s="67" t="s">
        <v>82</v>
      </c>
      <c r="AC513" s="67" t="s">
        <v>82</v>
      </c>
      <c r="AD513" s="67">
        <v>0.5</v>
      </c>
      <c r="AE513" s="67" t="s">
        <v>82</v>
      </c>
      <c r="AF513" s="67" t="s">
        <v>82</v>
      </c>
      <c r="AG513" s="67">
        <v>0.5</v>
      </c>
      <c r="AH513" s="67" t="s">
        <v>82</v>
      </c>
      <c r="AI513" s="67" t="s">
        <v>82</v>
      </c>
      <c r="AJ513" s="67">
        <v>0.5</v>
      </c>
      <c r="AK513" s="67" t="s">
        <v>82</v>
      </c>
      <c r="AL513" s="67" t="s">
        <v>82</v>
      </c>
      <c r="AM513" s="67" t="s">
        <v>82</v>
      </c>
      <c r="AN513" s="67" t="s">
        <v>82</v>
      </c>
      <c r="AO513" s="67" t="s">
        <v>82</v>
      </c>
      <c r="AP513" s="67" t="s">
        <v>82</v>
      </c>
      <c r="AQ513" s="67" t="s">
        <v>82</v>
      </c>
      <c r="AR513" s="67" t="s">
        <v>82</v>
      </c>
      <c r="AS513" s="67" t="s">
        <v>82</v>
      </c>
      <c r="AT513" s="67" t="s">
        <v>82</v>
      </c>
      <c r="AU513" s="67" t="s">
        <v>82</v>
      </c>
      <c r="AV513" s="67" t="s">
        <v>82</v>
      </c>
      <c r="AW513" s="67" t="s">
        <v>82</v>
      </c>
      <c r="AX513" s="67" t="s">
        <v>82</v>
      </c>
      <c r="AY513" s="67" t="s">
        <v>82</v>
      </c>
      <c r="AZ513" s="67" t="s">
        <v>82</v>
      </c>
      <c r="BA513" s="67" t="s">
        <v>82</v>
      </c>
      <c r="BB513" s="105" t="s">
        <v>1060</v>
      </c>
    </row>
    <row r="514" spans="1:54" ht="12.75">
      <c r="A514" s="67" t="s">
        <v>450</v>
      </c>
      <c r="B514" s="70" t="s">
        <v>977</v>
      </c>
      <c r="C514" s="67">
        <v>5</v>
      </c>
      <c r="D514" s="67" t="s">
        <v>409</v>
      </c>
      <c r="E514" s="67">
        <v>5</v>
      </c>
      <c r="F514" s="67" t="s">
        <v>409</v>
      </c>
      <c r="G514" s="67">
        <v>5</v>
      </c>
      <c r="H514" s="67" t="s">
        <v>409</v>
      </c>
      <c r="I514" s="67">
        <v>5</v>
      </c>
      <c r="J514" s="67" t="s">
        <v>409</v>
      </c>
      <c r="K514" s="67">
        <v>5</v>
      </c>
      <c r="L514" s="67" t="s">
        <v>409</v>
      </c>
      <c r="M514" s="67">
        <v>5</v>
      </c>
      <c r="N514" s="67" t="s">
        <v>409</v>
      </c>
      <c r="O514" s="67">
        <v>100</v>
      </c>
      <c r="P514" s="67" t="s">
        <v>409</v>
      </c>
      <c r="Q514" s="67">
        <v>100</v>
      </c>
      <c r="R514" s="67" t="s">
        <v>409</v>
      </c>
      <c r="S514" s="67">
        <v>100</v>
      </c>
      <c r="T514" s="67" t="s">
        <v>409</v>
      </c>
      <c r="U514" s="67">
        <v>0.5</v>
      </c>
      <c r="V514" s="67" t="s">
        <v>82</v>
      </c>
      <c r="W514" s="67" t="s">
        <v>82</v>
      </c>
      <c r="X514" s="67">
        <v>0.5</v>
      </c>
      <c r="Y514" s="67" t="s">
        <v>82</v>
      </c>
      <c r="Z514" s="67" t="s">
        <v>82</v>
      </c>
      <c r="AA514" s="67">
        <v>0.5</v>
      </c>
      <c r="AB514" s="67" t="s">
        <v>82</v>
      </c>
      <c r="AC514" s="67" t="s">
        <v>82</v>
      </c>
      <c r="AD514" s="67">
        <v>0.5</v>
      </c>
      <c r="AE514" s="67" t="s">
        <v>82</v>
      </c>
      <c r="AF514" s="67" t="s">
        <v>82</v>
      </c>
      <c r="AG514" s="67">
        <v>0.5</v>
      </c>
      <c r="AH514" s="67" t="s">
        <v>82</v>
      </c>
      <c r="AI514" s="67" t="s">
        <v>82</v>
      </c>
      <c r="AJ514" s="67">
        <v>0.5</v>
      </c>
      <c r="AK514" s="67" t="s">
        <v>82</v>
      </c>
      <c r="AL514" s="67" t="s">
        <v>82</v>
      </c>
      <c r="AM514" s="67" t="s">
        <v>82</v>
      </c>
      <c r="AN514" s="67" t="s">
        <v>82</v>
      </c>
      <c r="AO514" s="67" t="s">
        <v>82</v>
      </c>
      <c r="AP514" s="67" t="s">
        <v>82</v>
      </c>
      <c r="AQ514" s="67" t="s">
        <v>82</v>
      </c>
      <c r="AR514" s="67" t="s">
        <v>82</v>
      </c>
      <c r="AS514" s="67" t="s">
        <v>82</v>
      </c>
      <c r="AT514" s="67" t="s">
        <v>82</v>
      </c>
      <c r="AU514" s="67" t="s">
        <v>82</v>
      </c>
      <c r="AV514" s="67" t="s">
        <v>82</v>
      </c>
      <c r="AW514" s="67" t="s">
        <v>82</v>
      </c>
      <c r="AX514" s="67" t="s">
        <v>82</v>
      </c>
      <c r="AY514" s="67" t="s">
        <v>82</v>
      </c>
      <c r="AZ514" s="67" t="s">
        <v>82</v>
      </c>
      <c r="BA514" s="67" t="s">
        <v>82</v>
      </c>
      <c r="BB514" s="105" t="s">
        <v>1060</v>
      </c>
    </row>
    <row r="515" spans="1:54" ht="12.75">
      <c r="A515" s="69" t="s">
        <v>451</v>
      </c>
      <c r="B515" s="70" t="s">
        <v>978</v>
      </c>
      <c r="C515" s="67">
        <v>5</v>
      </c>
      <c r="D515" s="67" t="s">
        <v>409</v>
      </c>
      <c r="E515" s="67">
        <v>5</v>
      </c>
      <c r="F515" s="67" t="s">
        <v>409</v>
      </c>
      <c r="G515" s="67">
        <v>5</v>
      </c>
      <c r="H515" s="67" t="s">
        <v>409</v>
      </c>
      <c r="I515" s="67">
        <v>5</v>
      </c>
      <c r="J515" s="67" t="s">
        <v>409</v>
      </c>
      <c r="K515" s="67">
        <v>5</v>
      </c>
      <c r="L515" s="67" t="s">
        <v>409</v>
      </c>
      <c r="M515" s="67">
        <v>5</v>
      </c>
      <c r="N515" s="67" t="s">
        <v>409</v>
      </c>
      <c r="O515" s="67">
        <v>100</v>
      </c>
      <c r="P515" s="67" t="s">
        <v>409</v>
      </c>
      <c r="Q515" s="67">
        <v>100</v>
      </c>
      <c r="R515" s="67" t="s">
        <v>409</v>
      </c>
      <c r="S515" s="67">
        <v>100</v>
      </c>
      <c r="T515" s="67" t="s">
        <v>409</v>
      </c>
      <c r="U515" s="67">
        <v>0.5</v>
      </c>
      <c r="V515" s="67" t="s">
        <v>82</v>
      </c>
      <c r="W515" s="67" t="s">
        <v>82</v>
      </c>
      <c r="X515" s="67">
        <v>0.5</v>
      </c>
      <c r="Y515" s="67" t="s">
        <v>82</v>
      </c>
      <c r="Z515" s="67" t="s">
        <v>82</v>
      </c>
      <c r="AA515" s="67">
        <v>0.5</v>
      </c>
      <c r="AB515" s="67" t="s">
        <v>82</v>
      </c>
      <c r="AC515" s="67" t="s">
        <v>82</v>
      </c>
      <c r="AD515" s="67">
        <v>0.5</v>
      </c>
      <c r="AE515" s="67" t="s">
        <v>82</v>
      </c>
      <c r="AF515" s="67" t="s">
        <v>82</v>
      </c>
      <c r="AG515" s="67">
        <v>0.5</v>
      </c>
      <c r="AH515" s="67" t="s">
        <v>82</v>
      </c>
      <c r="AI515" s="67" t="s">
        <v>82</v>
      </c>
      <c r="AJ515" s="67">
        <v>0.5</v>
      </c>
      <c r="AK515" s="67" t="s">
        <v>82</v>
      </c>
      <c r="AL515" s="67" t="s">
        <v>82</v>
      </c>
      <c r="AM515" s="67" t="s">
        <v>82</v>
      </c>
      <c r="AN515" s="67" t="s">
        <v>82</v>
      </c>
      <c r="AO515" s="67" t="s">
        <v>82</v>
      </c>
      <c r="AP515" s="67" t="s">
        <v>82</v>
      </c>
      <c r="AQ515" s="67" t="s">
        <v>82</v>
      </c>
      <c r="AR515" s="67" t="s">
        <v>82</v>
      </c>
      <c r="AS515" s="67" t="s">
        <v>82</v>
      </c>
      <c r="AT515" s="67" t="s">
        <v>82</v>
      </c>
      <c r="AU515" s="67" t="s">
        <v>82</v>
      </c>
      <c r="AV515" s="67" t="s">
        <v>82</v>
      </c>
      <c r="AW515" s="67" t="s">
        <v>82</v>
      </c>
      <c r="AX515" s="67" t="s">
        <v>82</v>
      </c>
      <c r="AY515" s="67" t="s">
        <v>82</v>
      </c>
      <c r="AZ515" s="67" t="s">
        <v>82</v>
      </c>
      <c r="BA515" s="67" t="s">
        <v>82</v>
      </c>
      <c r="BB515" s="105" t="s">
        <v>1060</v>
      </c>
    </row>
    <row r="516" spans="1:54" ht="12.75">
      <c r="A516" s="67" t="s">
        <v>452</v>
      </c>
      <c r="B516" s="70" t="s">
        <v>979</v>
      </c>
      <c r="C516" s="67">
        <v>5</v>
      </c>
      <c r="D516" s="67" t="s">
        <v>409</v>
      </c>
      <c r="E516" s="67">
        <v>5</v>
      </c>
      <c r="F516" s="67" t="s">
        <v>409</v>
      </c>
      <c r="G516" s="67">
        <v>5</v>
      </c>
      <c r="H516" s="67" t="s">
        <v>409</v>
      </c>
      <c r="I516" s="67">
        <v>5</v>
      </c>
      <c r="J516" s="67" t="s">
        <v>409</v>
      </c>
      <c r="K516" s="67">
        <v>5</v>
      </c>
      <c r="L516" s="67" t="s">
        <v>409</v>
      </c>
      <c r="M516" s="67">
        <v>5</v>
      </c>
      <c r="N516" s="67" t="s">
        <v>409</v>
      </c>
      <c r="O516" s="67">
        <v>100</v>
      </c>
      <c r="P516" s="67" t="s">
        <v>409</v>
      </c>
      <c r="Q516" s="67">
        <v>100</v>
      </c>
      <c r="R516" s="67" t="s">
        <v>409</v>
      </c>
      <c r="S516" s="67">
        <v>100</v>
      </c>
      <c r="T516" s="67" t="s">
        <v>409</v>
      </c>
      <c r="U516" s="67">
        <v>0.5</v>
      </c>
      <c r="V516" s="67" t="s">
        <v>82</v>
      </c>
      <c r="W516" s="67" t="s">
        <v>82</v>
      </c>
      <c r="X516" s="67">
        <v>0.5</v>
      </c>
      <c r="Y516" s="67" t="s">
        <v>82</v>
      </c>
      <c r="Z516" s="67" t="s">
        <v>82</v>
      </c>
      <c r="AA516" s="67">
        <v>0.5</v>
      </c>
      <c r="AB516" s="67" t="s">
        <v>82</v>
      </c>
      <c r="AC516" s="67" t="s">
        <v>82</v>
      </c>
      <c r="AD516" s="67">
        <v>0.5</v>
      </c>
      <c r="AE516" s="67" t="s">
        <v>82</v>
      </c>
      <c r="AF516" s="67" t="s">
        <v>82</v>
      </c>
      <c r="AG516" s="67">
        <v>0.5</v>
      </c>
      <c r="AH516" s="67" t="s">
        <v>82</v>
      </c>
      <c r="AI516" s="67" t="s">
        <v>82</v>
      </c>
      <c r="AJ516" s="67">
        <v>0.5</v>
      </c>
      <c r="AK516" s="67" t="s">
        <v>82</v>
      </c>
      <c r="AL516" s="67" t="s">
        <v>82</v>
      </c>
      <c r="AM516" s="67" t="s">
        <v>82</v>
      </c>
      <c r="AN516" s="67" t="s">
        <v>82</v>
      </c>
      <c r="AO516" s="67" t="s">
        <v>82</v>
      </c>
      <c r="AP516" s="67" t="s">
        <v>82</v>
      </c>
      <c r="AQ516" s="67" t="s">
        <v>82</v>
      </c>
      <c r="AR516" s="67" t="s">
        <v>82</v>
      </c>
      <c r="AS516" s="67" t="s">
        <v>82</v>
      </c>
      <c r="AT516" s="67" t="s">
        <v>82</v>
      </c>
      <c r="AU516" s="67" t="s">
        <v>82</v>
      </c>
      <c r="AV516" s="67" t="s">
        <v>82</v>
      </c>
      <c r="AW516" s="67" t="s">
        <v>82</v>
      </c>
      <c r="AX516" s="67" t="s">
        <v>82</v>
      </c>
      <c r="AY516" s="67" t="s">
        <v>82</v>
      </c>
      <c r="AZ516" s="67" t="s">
        <v>82</v>
      </c>
      <c r="BA516" s="67" t="s">
        <v>82</v>
      </c>
      <c r="BB516" s="105" t="s">
        <v>1060</v>
      </c>
    </row>
    <row r="517" spans="1:54" ht="12.75">
      <c r="A517" s="67" t="s">
        <v>453</v>
      </c>
      <c r="B517" s="70" t="s">
        <v>980</v>
      </c>
      <c r="C517" s="67">
        <v>5</v>
      </c>
      <c r="D517" s="67" t="s">
        <v>409</v>
      </c>
      <c r="E517" s="67">
        <v>5</v>
      </c>
      <c r="F517" s="67" t="s">
        <v>409</v>
      </c>
      <c r="G517" s="67">
        <v>5</v>
      </c>
      <c r="H517" s="67" t="s">
        <v>409</v>
      </c>
      <c r="I517" s="67">
        <v>5</v>
      </c>
      <c r="J517" s="67" t="s">
        <v>409</v>
      </c>
      <c r="K517" s="67">
        <v>5</v>
      </c>
      <c r="L517" s="67" t="s">
        <v>409</v>
      </c>
      <c r="M517" s="67">
        <v>5</v>
      </c>
      <c r="N517" s="67" t="s">
        <v>409</v>
      </c>
      <c r="O517" s="67">
        <v>100</v>
      </c>
      <c r="P517" s="67" t="s">
        <v>409</v>
      </c>
      <c r="Q517" s="67">
        <v>100</v>
      </c>
      <c r="R517" s="67" t="s">
        <v>409</v>
      </c>
      <c r="S517" s="67">
        <v>100</v>
      </c>
      <c r="T517" s="67" t="s">
        <v>409</v>
      </c>
      <c r="U517" s="67">
        <v>0.5</v>
      </c>
      <c r="V517" s="67" t="s">
        <v>82</v>
      </c>
      <c r="W517" s="67" t="s">
        <v>82</v>
      </c>
      <c r="X517" s="67">
        <v>0.5</v>
      </c>
      <c r="Y517" s="67" t="s">
        <v>82</v>
      </c>
      <c r="Z517" s="67" t="s">
        <v>82</v>
      </c>
      <c r="AA517" s="67">
        <v>0.5</v>
      </c>
      <c r="AB517" s="67" t="s">
        <v>82</v>
      </c>
      <c r="AC517" s="67" t="s">
        <v>82</v>
      </c>
      <c r="AD517" s="67">
        <v>0.5</v>
      </c>
      <c r="AE517" s="67" t="s">
        <v>82</v>
      </c>
      <c r="AF517" s="67" t="s">
        <v>82</v>
      </c>
      <c r="AG517" s="67">
        <v>0.5</v>
      </c>
      <c r="AH517" s="67" t="s">
        <v>82</v>
      </c>
      <c r="AI517" s="67" t="s">
        <v>82</v>
      </c>
      <c r="AJ517" s="67">
        <v>0.5</v>
      </c>
      <c r="AK517" s="67" t="s">
        <v>82</v>
      </c>
      <c r="AL517" s="67" t="s">
        <v>82</v>
      </c>
      <c r="AM517" s="67" t="s">
        <v>82</v>
      </c>
      <c r="AN517" s="67" t="s">
        <v>82</v>
      </c>
      <c r="AO517" s="67" t="s">
        <v>82</v>
      </c>
      <c r="AP517" s="67" t="s">
        <v>82</v>
      </c>
      <c r="AQ517" s="67" t="s">
        <v>82</v>
      </c>
      <c r="AR517" s="67" t="s">
        <v>82</v>
      </c>
      <c r="AS517" s="67" t="s">
        <v>82</v>
      </c>
      <c r="AT517" s="67" t="s">
        <v>82</v>
      </c>
      <c r="AU517" s="67" t="s">
        <v>82</v>
      </c>
      <c r="AV517" s="67" t="s">
        <v>82</v>
      </c>
      <c r="AW517" s="67" t="s">
        <v>82</v>
      </c>
      <c r="AX517" s="67" t="s">
        <v>82</v>
      </c>
      <c r="AY517" s="67" t="s">
        <v>82</v>
      </c>
      <c r="AZ517" s="67" t="s">
        <v>82</v>
      </c>
      <c r="BA517" s="67" t="s">
        <v>82</v>
      </c>
      <c r="BB517" s="105" t="s">
        <v>1060</v>
      </c>
    </row>
    <row r="518" spans="1:54" ht="12.75">
      <c r="A518" s="67" t="s">
        <v>455</v>
      </c>
      <c r="B518" s="70" t="s">
        <v>981</v>
      </c>
      <c r="C518" s="67">
        <v>5</v>
      </c>
      <c r="D518" s="67" t="s">
        <v>409</v>
      </c>
      <c r="E518" s="67">
        <v>5</v>
      </c>
      <c r="F518" s="67" t="s">
        <v>409</v>
      </c>
      <c r="G518" s="67">
        <v>5</v>
      </c>
      <c r="H518" s="67" t="s">
        <v>409</v>
      </c>
      <c r="I518" s="67">
        <v>5</v>
      </c>
      <c r="J518" s="67" t="s">
        <v>409</v>
      </c>
      <c r="K518" s="67">
        <v>5</v>
      </c>
      <c r="L518" s="67" t="s">
        <v>409</v>
      </c>
      <c r="M518" s="67">
        <v>5</v>
      </c>
      <c r="N518" s="67" t="s">
        <v>409</v>
      </c>
      <c r="O518" s="67">
        <v>100</v>
      </c>
      <c r="P518" s="67" t="s">
        <v>409</v>
      </c>
      <c r="Q518" s="67">
        <v>100</v>
      </c>
      <c r="R518" s="67" t="s">
        <v>409</v>
      </c>
      <c r="S518" s="67">
        <v>100</v>
      </c>
      <c r="T518" s="67" t="s">
        <v>409</v>
      </c>
      <c r="U518" s="67">
        <v>0.5</v>
      </c>
      <c r="V518" s="67" t="s">
        <v>82</v>
      </c>
      <c r="W518" s="67" t="s">
        <v>82</v>
      </c>
      <c r="X518" s="67">
        <v>0.5</v>
      </c>
      <c r="Y518" s="67" t="s">
        <v>82</v>
      </c>
      <c r="Z518" s="67" t="s">
        <v>82</v>
      </c>
      <c r="AA518" s="67">
        <v>0.5</v>
      </c>
      <c r="AB518" s="67" t="s">
        <v>82</v>
      </c>
      <c r="AC518" s="67" t="s">
        <v>82</v>
      </c>
      <c r="AD518" s="67">
        <v>0.5</v>
      </c>
      <c r="AE518" s="67" t="s">
        <v>82</v>
      </c>
      <c r="AF518" s="67" t="s">
        <v>82</v>
      </c>
      <c r="AG518" s="67">
        <v>0.5</v>
      </c>
      <c r="AH518" s="67" t="s">
        <v>82</v>
      </c>
      <c r="AI518" s="67" t="s">
        <v>82</v>
      </c>
      <c r="AJ518" s="67">
        <v>0.5</v>
      </c>
      <c r="AK518" s="67" t="s">
        <v>82</v>
      </c>
      <c r="AL518" s="67" t="s">
        <v>82</v>
      </c>
      <c r="AM518" s="67" t="s">
        <v>82</v>
      </c>
      <c r="AN518" s="67" t="s">
        <v>82</v>
      </c>
      <c r="AO518" s="67" t="s">
        <v>82</v>
      </c>
      <c r="AP518" s="67" t="s">
        <v>82</v>
      </c>
      <c r="AQ518" s="67" t="s">
        <v>82</v>
      </c>
      <c r="AR518" s="67" t="s">
        <v>82</v>
      </c>
      <c r="AS518" s="67" t="s">
        <v>82</v>
      </c>
      <c r="AT518" s="67" t="s">
        <v>82</v>
      </c>
      <c r="AU518" s="67" t="s">
        <v>82</v>
      </c>
      <c r="AV518" s="67" t="s">
        <v>82</v>
      </c>
      <c r="AW518" s="67" t="s">
        <v>82</v>
      </c>
      <c r="AX518" s="67" t="s">
        <v>82</v>
      </c>
      <c r="AY518" s="67" t="s">
        <v>82</v>
      </c>
      <c r="AZ518" s="67" t="s">
        <v>82</v>
      </c>
      <c r="BA518" s="67" t="s">
        <v>82</v>
      </c>
      <c r="BB518" s="105" t="s">
        <v>1060</v>
      </c>
    </row>
    <row r="519" spans="1:54" ht="12.75">
      <c r="A519" s="67" t="s">
        <v>456</v>
      </c>
      <c r="B519" s="70" t="s">
        <v>982</v>
      </c>
      <c r="C519" s="67">
        <v>5</v>
      </c>
      <c r="D519" s="67" t="s">
        <v>409</v>
      </c>
      <c r="E519" s="67">
        <v>5</v>
      </c>
      <c r="F519" s="67" t="s">
        <v>409</v>
      </c>
      <c r="G519" s="67">
        <v>5</v>
      </c>
      <c r="H519" s="67" t="s">
        <v>409</v>
      </c>
      <c r="I519" s="67">
        <v>5</v>
      </c>
      <c r="J519" s="67" t="s">
        <v>409</v>
      </c>
      <c r="K519" s="67">
        <v>5</v>
      </c>
      <c r="L519" s="67" t="s">
        <v>409</v>
      </c>
      <c r="M519" s="67">
        <v>5</v>
      </c>
      <c r="N519" s="67" t="s">
        <v>409</v>
      </c>
      <c r="O519" s="67">
        <v>100</v>
      </c>
      <c r="P519" s="67" t="s">
        <v>409</v>
      </c>
      <c r="Q519" s="67">
        <v>100</v>
      </c>
      <c r="R519" s="67" t="s">
        <v>409</v>
      </c>
      <c r="S519" s="67">
        <v>100</v>
      </c>
      <c r="T519" s="67" t="s">
        <v>409</v>
      </c>
      <c r="U519" s="67">
        <v>0.5</v>
      </c>
      <c r="V519" s="67" t="s">
        <v>82</v>
      </c>
      <c r="W519" s="67" t="s">
        <v>82</v>
      </c>
      <c r="X519" s="67">
        <v>0.5</v>
      </c>
      <c r="Y519" s="67" t="s">
        <v>82</v>
      </c>
      <c r="Z519" s="67" t="s">
        <v>82</v>
      </c>
      <c r="AA519" s="67">
        <v>0.5</v>
      </c>
      <c r="AB519" s="67" t="s">
        <v>82</v>
      </c>
      <c r="AC519" s="67" t="s">
        <v>82</v>
      </c>
      <c r="AD519" s="67">
        <v>0.5</v>
      </c>
      <c r="AE519" s="67" t="s">
        <v>82</v>
      </c>
      <c r="AF519" s="67" t="s">
        <v>82</v>
      </c>
      <c r="AG519" s="67">
        <v>0.5</v>
      </c>
      <c r="AH519" s="67" t="s">
        <v>82</v>
      </c>
      <c r="AI519" s="67" t="s">
        <v>82</v>
      </c>
      <c r="AJ519" s="67">
        <v>0.5</v>
      </c>
      <c r="AK519" s="67" t="s">
        <v>82</v>
      </c>
      <c r="AL519" s="67" t="s">
        <v>82</v>
      </c>
      <c r="AM519" s="67" t="s">
        <v>82</v>
      </c>
      <c r="AN519" s="67" t="s">
        <v>82</v>
      </c>
      <c r="AO519" s="67" t="s">
        <v>82</v>
      </c>
      <c r="AP519" s="67" t="s">
        <v>82</v>
      </c>
      <c r="AQ519" s="67" t="s">
        <v>82</v>
      </c>
      <c r="AR519" s="67" t="s">
        <v>82</v>
      </c>
      <c r="AS519" s="67" t="s">
        <v>82</v>
      </c>
      <c r="AT519" s="67" t="s">
        <v>82</v>
      </c>
      <c r="AU519" s="67" t="s">
        <v>82</v>
      </c>
      <c r="AV519" s="67" t="s">
        <v>82</v>
      </c>
      <c r="AW519" s="67" t="s">
        <v>82</v>
      </c>
      <c r="AX519" s="67" t="s">
        <v>82</v>
      </c>
      <c r="AY519" s="67" t="s">
        <v>82</v>
      </c>
      <c r="AZ519" s="67" t="s">
        <v>82</v>
      </c>
      <c r="BA519" s="67" t="s">
        <v>82</v>
      </c>
      <c r="BB519" s="105" t="s">
        <v>1060</v>
      </c>
    </row>
    <row r="520" spans="1:54" ht="12.75">
      <c r="A520" s="67" t="s">
        <v>458</v>
      </c>
      <c r="B520" s="70" t="s">
        <v>983</v>
      </c>
      <c r="C520" s="67">
        <v>5</v>
      </c>
      <c r="D520" s="67" t="s">
        <v>409</v>
      </c>
      <c r="E520" s="67">
        <v>5</v>
      </c>
      <c r="F520" s="67" t="s">
        <v>409</v>
      </c>
      <c r="G520" s="67">
        <v>5</v>
      </c>
      <c r="H520" s="67" t="s">
        <v>409</v>
      </c>
      <c r="I520" s="67">
        <v>5</v>
      </c>
      <c r="J520" s="67" t="s">
        <v>409</v>
      </c>
      <c r="K520" s="67">
        <v>5</v>
      </c>
      <c r="L520" s="67" t="s">
        <v>409</v>
      </c>
      <c r="M520" s="67">
        <v>5</v>
      </c>
      <c r="N520" s="67" t="s">
        <v>409</v>
      </c>
      <c r="O520" s="67">
        <v>100</v>
      </c>
      <c r="P520" s="67" t="s">
        <v>409</v>
      </c>
      <c r="Q520" s="67">
        <v>100</v>
      </c>
      <c r="R520" s="67" t="s">
        <v>409</v>
      </c>
      <c r="S520" s="67">
        <v>100</v>
      </c>
      <c r="T520" s="67" t="s">
        <v>409</v>
      </c>
      <c r="U520" s="67">
        <v>0.5</v>
      </c>
      <c r="V520" s="67" t="s">
        <v>82</v>
      </c>
      <c r="W520" s="67" t="s">
        <v>82</v>
      </c>
      <c r="X520" s="67">
        <v>0.5</v>
      </c>
      <c r="Y520" s="67" t="s">
        <v>82</v>
      </c>
      <c r="Z520" s="67" t="s">
        <v>82</v>
      </c>
      <c r="AA520" s="67">
        <v>0.5</v>
      </c>
      <c r="AB520" s="67" t="s">
        <v>82</v>
      </c>
      <c r="AC520" s="67" t="s">
        <v>82</v>
      </c>
      <c r="AD520" s="67">
        <v>0.5</v>
      </c>
      <c r="AE520" s="67" t="s">
        <v>82</v>
      </c>
      <c r="AF520" s="67" t="s">
        <v>82</v>
      </c>
      <c r="AG520" s="67">
        <v>0.5</v>
      </c>
      <c r="AH520" s="67" t="s">
        <v>82</v>
      </c>
      <c r="AI520" s="67" t="s">
        <v>82</v>
      </c>
      <c r="AJ520" s="67">
        <v>0.5</v>
      </c>
      <c r="AK520" s="67" t="s">
        <v>82</v>
      </c>
      <c r="AL520" s="67" t="s">
        <v>82</v>
      </c>
      <c r="AM520" s="67" t="s">
        <v>82</v>
      </c>
      <c r="AN520" s="67" t="s">
        <v>82</v>
      </c>
      <c r="AO520" s="67" t="s">
        <v>82</v>
      </c>
      <c r="AP520" s="67" t="s">
        <v>82</v>
      </c>
      <c r="AQ520" s="67" t="s">
        <v>82</v>
      </c>
      <c r="AR520" s="67" t="s">
        <v>82</v>
      </c>
      <c r="AS520" s="67" t="s">
        <v>82</v>
      </c>
      <c r="AT520" s="67" t="s">
        <v>82</v>
      </c>
      <c r="AU520" s="67" t="s">
        <v>82</v>
      </c>
      <c r="AV520" s="67" t="s">
        <v>82</v>
      </c>
      <c r="AW520" s="67" t="s">
        <v>82</v>
      </c>
      <c r="AX520" s="67" t="s">
        <v>82</v>
      </c>
      <c r="AY520" s="67" t="s">
        <v>82</v>
      </c>
      <c r="AZ520" s="67" t="s">
        <v>82</v>
      </c>
      <c r="BA520" s="67" t="s">
        <v>82</v>
      </c>
      <c r="BB520" s="105" t="s">
        <v>1060</v>
      </c>
    </row>
    <row r="521" spans="1:54" ht="12.75">
      <c r="A521" s="67" t="s">
        <v>459</v>
      </c>
      <c r="B521" s="70" t="s">
        <v>984</v>
      </c>
      <c r="C521" s="67">
        <v>5</v>
      </c>
      <c r="D521" s="67" t="s">
        <v>409</v>
      </c>
      <c r="E521" s="67">
        <v>5</v>
      </c>
      <c r="F521" s="67" t="s">
        <v>409</v>
      </c>
      <c r="G521" s="67">
        <v>5</v>
      </c>
      <c r="H521" s="67" t="s">
        <v>409</v>
      </c>
      <c r="I521" s="67">
        <v>5</v>
      </c>
      <c r="J521" s="67" t="s">
        <v>409</v>
      </c>
      <c r="K521" s="67">
        <v>5</v>
      </c>
      <c r="L521" s="67" t="s">
        <v>409</v>
      </c>
      <c r="M521" s="67">
        <v>5</v>
      </c>
      <c r="N521" s="67" t="s">
        <v>409</v>
      </c>
      <c r="O521" s="67">
        <v>100</v>
      </c>
      <c r="P521" s="67" t="s">
        <v>409</v>
      </c>
      <c r="Q521" s="67">
        <v>100</v>
      </c>
      <c r="R521" s="67" t="s">
        <v>409</v>
      </c>
      <c r="S521" s="67">
        <v>100</v>
      </c>
      <c r="T521" s="67" t="s">
        <v>409</v>
      </c>
      <c r="U521" s="67">
        <v>0.5</v>
      </c>
      <c r="V521" s="67" t="s">
        <v>82</v>
      </c>
      <c r="W521" s="67" t="s">
        <v>82</v>
      </c>
      <c r="X521" s="67">
        <v>0.5</v>
      </c>
      <c r="Y521" s="67" t="s">
        <v>82</v>
      </c>
      <c r="Z521" s="67" t="s">
        <v>82</v>
      </c>
      <c r="AA521" s="67">
        <v>0.5</v>
      </c>
      <c r="AB521" s="67" t="s">
        <v>82</v>
      </c>
      <c r="AC521" s="67" t="s">
        <v>82</v>
      </c>
      <c r="AD521" s="67">
        <v>0.5</v>
      </c>
      <c r="AE521" s="67" t="s">
        <v>82</v>
      </c>
      <c r="AF521" s="67" t="s">
        <v>82</v>
      </c>
      <c r="AG521" s="67">
        <v>0.5</v>
      </c>
      <c r="AH521" s="67" t="s">
        <v>82</v>
      </c>
      <c r="AI521" s="67" t="s">
        <v>82</v>
      </c>
      <c r="AJ521" s="67">
        <v>0.5</v>
      </c>
      <c r="AK521" s="67" t="s">
        <v>82</v>
      </c>
      <c r="AL521" s="67" t="s">
        <v>82</v>
      </c>
      <c r="AM521" s="67" t="s">
        <v>82</v>
      </c>
      <c r="AN521" s="67" t="s">
        <v>82</v>
      </c>
      <c r="AO521" s="67" t="s">
        <v>82</v>
      </c>
      <c r="AP521" s="67" t="s">
        <v>82</v>
      </c>
      <c r="AQ521" s="67" t="s">
        <v>82</v>
      </c>
      <c r="AR521" s="67" t="s">
        <v>82</v>
      </c>
      <c r="AS521" s="67" t="s">
        <v>82</v>
      </c>
      <c r="AT521" s="67" t="s">
        <v>82</v>
      </c>
      <c r="AU521" s="67" t="s">
        <v>82</v>
      </c>
      <c r="AV521" s="67" t="s">
        <v>82</v>
      </c>
      <c r="AW521" s="67" t="s">
        <v>82</v>
      </c>
      <c r="AX521" s="67" t="s">
        <v>82</v>
      </c>
      <c r="AY521" s="67" t="s">
        <v>82</v>
      </c>
      <c r="AZ521" s="67" t="s">
        <v>82</v>
      </c>
      <c r="BA521" s="67" t="s">
        <v>82</v>
      </c>
      <c r="BB521" s="105" t="s">
        <v>1060</v>
      </c>
    </row>
    <row r="522" spans="1:54" ht="12.75">
      <c r="A522" s="68" t="s">
        <v>460</v>
      </c>
      <c r="B522" s="70" t="s">
        <v>985</v>
      </c>
      <c r="C522" s="67">
        <v>5</v>
      </c>
      <c r="D522" s="67" t="s">
        <v>409</v>
      </c>
      <c r="E522" s="67">
        <v>5</v>
      </c>
      <c r="F522" s="67" t="s">
        <v>409</v>
      </c>
      <c r="G522" s="67">
        <v>5</v>
      </c>
      <c r="H522" s="67" t="s">
        <v>409</v>
      </c>
      <c r="I522" s="67">
        <v>5</v>
      </c>
      <c r="J522" s="67" t="s">
        <v>409</v>
      </c>
      <c r="K522" s="67">
        <v>5</v>
      </c>
      <c r="L522" s="67" t="s">
        <v>409</v>
      </c>
      <c r="M522" s="67">
        <v>5</v>
      </c>
      <c r="N522" s="67" t="s">
        <v>409</v>
      </c>
      <c r="O522" s="67">
        <v>100</v>
      </c>
      <c r="P522" s="67" t="s">
        <v>409</v>
      </c>
      <c r="Q522" s="67">
        <v>100</v>
      </c>
      <c r="R522" s="67" t="s">
        <v>409</v>
      </c>
      <c r="S522" s="67">
        <v>100</v>
      </c>
      <c r="T522" s="67" t="s">
        <v>409</v>
      </c>
      <c r="U522" s="67">
        <v>0.5</v>
      </c>
      <c r="V522" s="67" t="s">
        <v>82</v>
      </c>
      <c r="W522" s="67" t="s">
        <v>82</v>
      </c>
      <c r="X522" s="67">
        <v>0.5</v>
      </c>
      <c r="Y522" s="67" t="s">
        <v>82</v>
      </c>
      <c r="Z522" s="67" t="s">
        <v>82</v>
      </c>
      <c r="AA522" s="67">
        <v>0.5</v>
      </c>
      <c r="AB522" s="67" t="s">
        <v>82</v>
      </c>
      <c r="AC522" s="67" t="s">
        <v>82</v>
      </c>
      <c r="AD522" s="67">
        <v>0.5</v>
      </c>
      <c r="AE522" s="67" t="s">
        <v>82</v>
      </c>
      <c r="AF522" s="67" t="s">
        <v>82</v>
      </c>
      <c r="AG522" s="67">
        <v>0.5</v>
      </c>
      <c r="AH522" s="67" t="s">
        <v>82</v>
      </c>
      <c r="AI522" s="67" t="s">
        <v>82</v>
      </c>
      <c r="AJ522" s="67">
        <v>0.5</v>
      </c>
      <c r="AK522" s="67" t="s">
        <v>82</v>
      </c>
      <c r="AL522" s="67" t="s">
        <v>82</v>
      </c>
      <c r="AM522" s="67" t="s">
        <v>82</v>
      </c>
      <c r="AN522" s="67" t="s">
        <v>82</v>
      </c>
      <c r="AO522" s="67" t="s">
        <v>82</v>
      </c>
      <c r="AP522" s="67" t="s">
        <v>82</v>
      </c>
      <c r="AQ522" s="67" t="s">
        <v>82</v>
      </c>
      <c r="AR522" s="67" t="s">
        <v>82</v>
      </c>
      <c r="AS522" s="67" t="s">
        <v>82</v>
      </c>
      <c r="AT522" s="67" t="s">
        <v>82</v>
      </c>
      <c r="AU522" s="67" t="s">
        <v>82</v>
      </c>
      <c r="AV522" s="67" t="s">
        <v>82</v>
      </c>
      <c r="AW522" s="67" t="s">
        <v>82</v>
      </c>
      <c r="AX522" s="67" t="s">
        <v>82</v>
      </c>
      <c r="AY522" s="67" t="s">
        <v>82</v>
      </c>
      <c r="AZ522" s="67" t="s">
        <v>82</v>
      </c>
      <c r="BA522" s="67" t="s">
        <v>82</v>
      </c>
      <c r="BB522" s="105" t="s">
        <v>1060</v>
      </c>
    </row>
    <row r="523" spans="1:54" ht="12.75">
      <c r="A523" s="67" t="s">
        <v>461</v>
      </c>
      <c r="B523" s="70" t="s">
        <v>986</v>
      </c>
      <c r="C523" s="67">
        <v>5</v>
      </c>
      <c r="D523" s="67" t="s">
        <v>409</v>
      </c>
      <c r="E523" s="67">
        <v>5</v>
      </c>
      <c r="F523" s="67" t="s">
        <v>409</v>
      </c>
      <c r="G523" s="67">
        <v>5</v>
      </c>
      <c r="H523" s="67" t="s">
        <v>409</v>
      </c>
      <c r="I523" s="67">
        <v>5</v>
      </c>
      <c r="J523" s="67" t="s">
        <v>409</v>
      </c>
      <c r="K523" s="67">
        <v>5</v>
      </c>
      <c r="L523" s="67" t="s">
        <v>409</v>
      </c>
      <c r="M523" s="67">
        <v>5</v>
      </c>
      <c r="N523" s="67" t="s">
        <v>409</v>
      </c>
      <c r="O523" s="67">
        <v>100</v>
      </c>
      <c r="P523" s="67" t="s">
        <v>409</v>
      </c>
      <c r="Q523" s="67">
        <v>100</v>
      </c>
      <c r="R523" s="67" t="s">
        <v>409</v>
      </c>
      <c r="S523" s="67">
        <v>100</v>
      </c>
      <c r="T523" s="67" t="s">
        <v>409</v>
      </c>
      <c r="U523" s="67">
        <v>0.5</v>
      </c>
      <c r="V523" s="67" t="s">
        <v>82</v>
      </c>
      <c r="W523" s="67" t="s">
        <v>82</v>
      </c>
      <c r="X523" s="67">
        <v>0.5</v>
      </c>
      <c r="Y523" s="67" t="s">
        <v>82</v>
      </c>
      <c r="Z523" s="67" t="s">
        <v>82</v>
      </c>
      <c r="AA523" s="67">
        <v>0.5</v>
      </c>
      <c r="AB523" s="67" t="s">
        <v>82</v>
      </c>
      <c r="AC523" s="67" t="s">
        <v>82</v>
      </c>
      <c r="AD523" s="67">
        <v>0.5</v>
      </c>
      <c r="AE523" s="67" t="s">
        <v>82</v>
      </c>
      <c r="AF523" s="67" t="s">
        <v>82</v>
      </c>
      <c r="AG523" s="67">
        <v>0.5</v>
      </c>
      <c r="AH523" s="67" t="s">
        <v>82</v>
      </c>
      <c r="AI523" s="67" t="s">
        <v>82</v>
      </c>
      <c r="AJ523" s="67">
        <v>0.5</v>
      </c>
      <c r="AK523" s="67" t="s">
        <v>82</v>
      </c>
      <c r="AL523" s="67" t="s">
        <v>82</v>
      </c>
      <c r="AM523" s="67" t="s">
        <v>82</v>
      </c>
      <c r="AN523" s="67" t="s">
        <v>82</v>
      </c>
      <c r="AO523" s="67" t="s">
        <v>82</v>
      </c>
      <c r="AP523" s="67" t="s">
        <v>82</v>
      </c>
      <c r="AQ523" s="67" t="s">
        <v>82</v>
      </c>
      <c r="AR523" s="67" t="s">
        <v>82</v>
      </c>
      <c r="AS523" s="67" t="s">
        <v>82</v>
      </c>
      <c r="AT523" s="67" t="s">
        <v>82</v>
      </c>
      <c r="AU523" s="67" t="s">
        <v>82</v>
      </c>
      <c r="AV523" s="67" t="s">
        <v>82</v>
      </c>
      <c r="AW523" s="67" t="s">
        <v>82</v>
      </c>
      <c r="AX523" s="67" t="s">
        <v>82</v>
      </c>
      <c r="AY523" s="67" t="s">
        <v>82</v>
      </c>
      <c r="AZ523" s="67" t="s">
        <v>82</v>
      </c>
      <c r="BA523" s="67" t="s">
        <v>82</v>
      </c>
      <c r="BB523" s="105" t="s">
        <v>1060</v>
      </c>
    </row>
    <row r="524" spans="1:54" ht="12.75">
      <c r="A524" s="68" t="s">
        <v>462</v>
      </c>
      <c r="B524" s="70" t="s">
        <v>987</v>
      </c>
      <c r="C524" s="67">
        <v>5</v>
      </c>
      <c r="D524" s="67" t="s">
        <v>409</v>
      </c>
      <c r="E524" s="67">
        <v>5</v>
      </c>
      <c r="F524" s="67" t="s">
        <v>409</v>
      </c>
      <c r="G524" s="67">
        <v>5</v>
      </c>
      <c r="H524" s="67" t="s">
        <v>409</v>
      </c>
      <c r="I524" s="67">
        <v>5</v>
      </c>
      <c r="J524" s="67" t="s">
        <v>409</v>
      </c>
      <c r="K524" s="67">
        <v>5</v>
      </c>
      <c r="L524" s="67" t="s">
        <v>409</v>
      </c>
      <c r="M524" s="67">
        <v>5</v>
      </c>
      <c r="N524" s="67" t="s">
        <v>409</v>
      </c>
      <c r="O524" s="67">
        <v>100</v>
      </c>
      <c r="P524" s="67" t="s">
        <v>409</v>
      </c>
      <c r="Q524" s="67">
        <v>100</v>
      </c>
      <c r="R524" s="67" t="s">
        <v>409</v>
      </c>
      <c r="S524" s="67">
        <v>100</v>
      </c>
      <c r="T524" s="67" t="s">
        <v>409</v>
      </c>
      <c r="U524" s="67">
        <v>0.5</v>
      </c>
      <c r="V524" s="67" t="s">
        <v>82</v>
      </c>
      <c r="W524" s="67" t="s">
        <v>82</v>
      </c>
      <c r="X524" s="67">
        <v>0.5</v>
      </c>
      <c r="Y524" s="67" t="s">
        <v>82</v>
      </c>
      <c r="Z524" s="67" t="s">
        <v>82</v>
      </c>
      <c r="AA524" s="67">
        <v>0.5</v>
      </c>
      <c r="AB524" s="67" t="s">
        <v>82</v>
      </c>
      <c r="AC524" s="67" t="s">
        <v>82</v>
      </c>
      <c r="AD524" s="67">
        <v>0.5</v>
      </c>
      <c r="AE524" s="67" t="s">
        <v>82</v>
      </c>
      <c r="AF524" s="67" t="s">
        <v>82</v>
      </c>
      <c r="AG524" s="67">
        <v>0.5</v>
      </c>
      <c r="AH524" s="67" t="s">
        <v>82</v>
      </c>
      <c r="AI524" s="67" t="s">
        <v>82</v>
      </c>
      <c r="AJ524" s="67">
        <v>0.5</v>
      </c>
      <c r="AK524" s="67" t="s">
        <v>82</v>
      </c>
      <c r="AL524" s="67" t="s">
        <v>82</v>
      </c>
      <c r="AM524" s="67" t="s">
        <v>82</v>
      </c>
      <c r="AN524" s="67" t="s">
        <v>82</v>
      </c>
      <c r="AO524" s="67" t="s">
        <v>82</v>
      </c>
      <c r="AP524" s="67" t="s">
        <v>82</v>
      </c>
      <c r="AQ524" s="67" t="s">
        <v>82</v>
      </c>
      <c r="AR524" s="67" t="s">
        <v>82</v>
      </c>
      <c r="AS524" s="67" t="s">
        <v>82</v>
      </c>
      <c r="AT524" s="67" t="s">
        <v>82</v>
      </c>
      <c r="AU524" s="67" t="s">
        <v>82</v>
      </c>
      <c r="AV524" s="67" t="s">
        <v>82</v>
      </c>
      <c r="AW524" s="67" t="s">
        <v>82</v>
      </c>
      <c r="AX524" s="67" t="s">
        <v>82</v>
      </c>
      <c r="AY524" s="67" t="s">
        <v>82</v>
      </c>
      <c r="AZ524" s="67" t="s">
        <v>82</v>
      </c>
      <c r="BA524" s="67" t="s">
        <v>82</v>
      </c>
      <c r="BB524" s="105" t="s">
        <v>1060</v>
      </c>
    </row>
    <row r="525" spans="1:54" ht="12.75">
      <c r="A525" s="67" t="s">
        <v>463</v>
      </c>
      <c r="B525" s="70" t="s">
        <v>988</v>
      </c>
      <c r="C525" s="67">
        <v>5</v>
      </c>
      <c r="D525" s="67" t="s">
        <v>409</v>
      </c>
      <c r="E525" s="67">
        <v>5</v>
      </c>
      <c r="F525" s="67" t="s">
        <v>409</v>
      </c>
      <c r="G525" s="67">
        <v>5</v>
      </c>
      <c r="H525" s="67" t="s">
        <v>409</v>
      </c>
      <c r="I525" s="67">
        <v>5</v>
      </c>
      <c r="J525" s="67" t="s">
        <v>409</v>
      </c>
      <c r="K525" s="67">
        <v>5</v>
      </c>
      <c r="L525" s="67" t="s">
        <v>409</v>
      </c>
      <c r="M525" s="67">
        <v>5</v>
      </c>
      <c r="N525" s="67" t="s">
        <v>409</v>
      </c>
      <c r="O525" s="67">
        <v>100</v>
      </c>
      <c r="P525" s="67" t="s">
        <v>409</v>
      </c>
      <c r="Q525" s="67">
        <v>100</v>
      </c>
      <c r="R525" s="67" t="s">
        <v>409</v>
      </c>
      <c r="S525" s="67">
        <v>100</v>
      </c>
      <c r="T525" s="67" t="s">
        <v>409</v>
      </c>
      <c r="U525" s="67">
        <v>0.5</v>
      </c>
      <c r="V525" s="67" t="s">
        <v>82</v>
      </c>
      <c r="W525" s="67" t="s">
        <v>82</v>
      </c>
      <c r="X525" s="67">
        <v>0.5</v>
      </c>
      <c r="Y525" s="67" t="s">
        <v>82</v>
      </c>
      <c r="Z525" s="67" t="s">
        <v>82</v>
      </c>
      <c r="AA525" s="67">
        <v>0.5</v>
      </c>
      <c r="AB525" s="67" t="s">
        <v>82</v>
      </c>
      <c r="AC525" s="67" t="s">
        <v>82</v>
      </c>
      <c r="AD525" s="67">
        <v>0.5</v>
      </c>
      <c r="AE525" s="67" t="s">
        <v>82</v>
      </c>
      <c r="AF525" s="67" t="s">
        <v>82</v>
      </c>
      <c r="AG525" s="67">
        <v>0.5</v>
      </c>
      <c r="AH525" s="67" t="s">
        <v>82</v>
      </c>
      <c r="AI525" s="67" t="s">
        <v>82</v>
      </c>
      <c r="AJ525" s="67">
        <v>0.5</v>
      </c>
      <c r="AK525" s="67" t="s">
        <v>82</v>
      </c>
      <c r="AL525" s="67" t="s">
        <v>82</v>
      </c>
      <c r="AM525" s="67" t="s">
        <v>82</v>
      </c>
      <c r="AN525" s="67" t="s">
        <v>82</v>
      </c>
      <c r="AO525" s="67" t="s">
        <v>82</v>
      </c>
      <c r="AP525" s="67" t="s">
        <v>82</v>
      </c>
      <c r="AQ525" s="67" t="s">
        <v>82</v>
      </c>
      <c r="AR525" s="67" t="s">
        <v>82</v>
      </c>
      <c r="AS525" s="67" t="s">
        <v>82</v>
      </c>
      <c r="AT525" s="67" t="s">
        <v>82</v>
      </c>
      <c r="AU525" s="67" t="s">
        <v>82</v>
      </c>
      <c r="AV525" s="67" t="s">
        <v>82</v>
      </c>
      <c r="AW525" s="67" t="s">
        <v>82</v>
      </c>
      <c r="AX525" s="67" t="s">
        <v>82</v>
      </c>
      <c r="AY525" s="67" t="s">
        <v>82</v>
      </c>
      <c r="AZ525" s="67" t="s">
        <v>82</v>
      </c>
      <c r="BA525" s="67" t="s">
        <v>82</v>
      </c>
      <c r="BB525" s="105" t="s">
        <v>1060</v>
      </c>
    </row>
    <row r="526" spans="1:54" ht="12.75">
      <c r="A526" s="67" t="s">
        <v>464</v>
      </c>
      <c r="B526" s="70" t="s">
        <v>989</v>
      </c>
      <c r="C526" s="67">
        <v>5</v>
      </c>
      <c r="D526" s="67" t="s">
        <v>409</v>
      </c>
      <c r="E526" s="67">
        <v>5</v>
      </c>
      <c r="F526" s="67" t="s">
        <v>409</v>
      </c>
      <c r="G526" s="67">
        <v>5</v>
      </c>
      <c r="H526" s="67" t="s">
        <v>409</v>
      </c>
      <c r="I526" s="67">
        <v>5</v>
      </c>
      <c r="J526" s="67" t="s">
        <v>409</v>
      </c>
      <c r="K526" s="67">
        <v>5</v>
      </c>
      <c r="L526" s="67" t="s">
        <v>409</v>
      </c>
      <c r="M526" s="67">
        <v>5</v>
      </c>
      <c r="N526" s="67" t="s">
        <v>409</v>
      </c>
      <c r="O526" s="67">
        <v>100</v>
      </c>
      <c r="P526" s="67" t="s">
        <v>409</v>
      </c>
      <c r="Q526" s="67">
        <v>100</v>
      </c>
      <c r="R526" s="67" t="s">
        <v>409</v>
      </c>
      <c r="S526" s="67">
        <v>100</v>
      </c>
      <c r="T526" s="67" t="s">
        <v>409</v>
      </c>
      <c r="U526" s="67">
        <v>0.5</v>
      </c>
      <c r="V526" s="67" t="s">
        <v>82</v>
      </c>
      <c r="W526" s="67" t="s">
        <v>82</v>
      </c>
      <c r="X526" s="67">
        <v>0.5</v>
      </c>
      <c r="Y526" s="67" t="s">
        <v>82</v>
      </c>
      <c r="Z526" s="67" t="s">
        <v>82</v>
      </c>
      <c r="AA526" s="67">
        <v>0.5</v>
      </c>
      <c r="AB526" s="67" t="s">
        <v>82</v>
      </c>
      <c r="AC526" s="67" t="s">
        <v>82</v>
      </c>
      <c r="AD526" s="67">
        <v>0.5</v>
      </c>
      <c r="AE526" s="67" t="s">
        <v>82</v>
      </c>
      <c r="AF526" s="67" t="s">
        <v>82</v>
      </c>
      <c r="AG526" s="67">
        <v>0.5</v>
      </c>
      <c r="AH526" s="67" t="s">
        <v>82</v>
      </c>
      <c r="AI526" s="67" t="s">
        <v>82</v>
      </c>
      <c r="AJ526" s="67">
        <v>0.5</v>
      </c>
      <c r="AK526" s="67" t="s">
        <v>82</v>
      </c>
      <c r="AL526" s="67" t="s">
        <v>82</v>
      </c>
      <c r="AM526" s="67" t="s">
        <v>82</v>
      </c>
      <c r="AN526" s="67" t="s">
        <v>82</v>
      </c>
      <c r="AO526" s="67" t="s">
        <v>82</v>
      </c>
      <c r="AP526" s="67" t="s">
        <v>82</v>
      </c>
      <c r="AQ526" s="67" t="s">
        <v>82</v>
      </c>
      <c r="AR526" s="67" t="s">
        <v>82</v>
      </c>
      <c r="AS526" s="67" t="s">
        <v>82</v>
      </c>
      <c r="AT526" s="67" t="s">
        <v>82</v>
      </c>
      <c r="AU526" s="67" t="s">
        <v>82</v>
      </c>
      <c r="AV526" s="67" t="s">
        <v>82</v>
      </c>
      <c r="AW526" s="67" t="s">
        <v>82</v>
      </c>
      <c r="AX526" s="67" t="s">
        <v>82</v>
      </c>
      <c r="AY526" s="67" t="s">
        <v>82</v>
      </c>
      <c r="AZ526" s="67" t="s">
        <v>82</v>
      </c>
      <c r="BA526" s="67" t="s">
        <v>82</v>
      </c>
      <c r="BB526" s="105" t="s">
        <v>1060</v>
      </c>
    </row>
    <row r="527" spans="1:54" ht="12.75">
      <c r="A527" s="67" t="s">
        <v>466</v>
      </c>
      <c r="B527" s="70" t="s">
        <v>990</v>
      </c>
      <c r="C527" s="67">
        <v>5</v>
      </c>
      <c r="D527" s="67" t="s">
        <v>409</v>
      </c>
      <c r="E527" s="67">
        <v>5</v>
      </c>
      <c r="F527" s="67" t="s">
        <v>409</v>
      </c>
      <c r="G527" s="67">
        <v>5</v>
      </c>
      <c r="H527" s="67" t="s">
        <v>409</v>
      </c>
      <c r="I527" s="67">
        <v>5</v>
      </c>
      <c r="J527" s="67" t="s">
        <v>409</v>
      </c>
      <c r="K527" s="67">
        <v>5</v>
      </c>
      <c r="L527" s="67" t="s">
        <v>409</v>
      </c>
      <c r="M527" s="67">
        <v>5</v>
      </c>
      <c r="N527" s="67" t="s">
        <v>409</v>
      </c>
      <c r="O527" s="67">
        <v>100</v>
      </c>
      <c r="P527" s="67" t="s">
        <v>409</v>
      </c>
      <c r="Q527" s="67">
        <v>100</v>
      </c>
      <c r="R527" s="67" t="s">
        <v>409</v>
      </c>
      <c r="S527" s="67">
        <v>100</v>
      </c>
      <c r="T527" s="67" t="s">
        <v>409</v>
      </c>
      <c r="U527" s="67">
        <v>0.5</v>
      </c>
      <c r="V527" s="67" t="s">
        <v>82</v>
      </c>
      <c r="W527" s="67" t="s">
        <v>82</v>
      </c>
      <c r="X527" s="67">
        <v>0.5</v>
      </c>
      <c r="Y527" s="67" t="s">
        <v>82</v>
      </c>
      <c r="Z527" s="67" t="s">
        <v>82</v>
      </c>
      <c r="AA527" s="67">
        <v>0.5</v>
      </c>
      <c r="AB527" s="67" t="s">
        <v>82</v>
      </c>
      <c r="AC527" s="67" t="s">
        <v>82</v>
      </c>
      <c r="AD527" s="67">
        <v>0.5</v>
      </c>
      <c r="AE527" s="67" t="s">
        <v>82</v>
      </c>
      <c r="AF527" s="67" t="s">
        <v>82</v>
      </c>
      <c r="AG527" s="67">
        <v>0.5</v>
      </c>
      <c r="AH527" s="67" t="s">
        <v>82</v>
      </c>
      <c r="AI527" s="67" t="s">
        <v>82</v>
      </c>
      <c r="AJ527" s="67">
        <v>0.5</v>
      </c>
      <c r="AK527" s="67" t="s">
        <v>82</v>
      </c>
      <c r="AL527" s="67" t="s">
        <v>82</v>
      </c>
      <c r="AM527" s="67" t="s">
        <v>82</v>
      </c>
      <c r="AN527" s="67" t="s">
        <v>82</v>
      </c>
      <c r="AO527" s="67" t="s">
        <v>82</v>
      </c>
      <c r="AP527" s="67" t="s">
        <v>82</v>
      </c>
      <c r="AQ527" s="67" t="s">
        <v>82</v>
      </c>
      <c r="AR527" s="67" t="s">
        <v>82</v>
      </c>
      <c r="AS527" s="67" t="s">
        <v>82</v>
      </c>
      <c r="AT527" s="67" t="s">
        <v>82</v>
      </c>
      <c r="AU527" s="67" t="s">
        <v>82</v>
      </c>
      <c r="AV527" s="67" t="s">
        <v>82</v>
      </c>
      <c r="AW527" s="67" t="s">
        <v>82</v>
      </c>
      <c r="AX527" s="67" t="s">
        <v>82</v>
      </c>
      <c r="AY527" s="67" t="s">
        <v>82</v>
      </c>
      <c r="AZ527" s="67" t="s">
        <v>82</v>
      </c>
      <c r="BA527" s="67" t="s">
        <v>82</v>
      </c>
      <c r="BB527" s="105" t="s">
        <v>1060</v>
      </c>
    </row>
    <row r="528" spans="1:54" ht="12.75">
      <c r="A528" s="68" t="s">
        <v>468</v>
      </c>
      <c r="B528" s="70" t="s">
        <v>991</v>
      </c>
      <c r="C528" s="67">
        <v>5</v>
      </c>
      <c r="D528" s="67" t="s">
        <v>409</v>
      </c>
      <c r="E528" s="67">
        <v>5</v>
      </c>
      <c r="F528" s="67" t="s">
        <v>409</v>
      </c>
      <c r="G528" s="67">
        <v>5</v>
      </c>
      <c r="H528" s="67" t="s">
        <v>409</v>
      </c>
      <c r="I528" s="67">
        <v>5</v>
      </c>
      <c r="J528" s="67" t="s">
        <v>409</v>
      </c>
      <c r="K528" s="67">
        <v>5</v>
      </c>
      <c r="L528" s="67" t="s">
        <v>409</v>
      </c>
      <c r="M528" s="67">
        <v>5</v>
      </c>
      <c r="N528" s="67" t="s">
        <v>409</v>
      </c>
      <c r="O528" s="67">
        <v>100</v>
      </c>
      <c r="P528" s="67" t="s">
        <v>409</v>
      </c>
      <c r="Q528" s="67">
        <v>100</v>
      </c>
      <c r="R528" s="67" t="s">
        <v>409</v>
      </c>
      <c r="S528" s="67">
        <v>100</v>
      </c>
      <c r="T528" s="67" t="s">
        <v>409</v>
      </c>
      <c r="U528" s="67">
        <v>0.5</v>
      </c>
      <c r="V528" s="67" t="s">
        <v>82</v>
      </c>
      <c r="W528" s="67" t="s">
        <v>82</v>
      </c>
      <c r="X528" s="67">
        <v>0.5</v>
      </c>
      <c r="Y528" s="67" t="s">
        <v>82</v>
      </c>
      <c r="Z528" s="67" t="s">
        <v>82</v>
      </c>
      <c r="AA528" s="67">
        <v>0.5</v>
      </c>
      <c r="AB528" s="67" t="s">
        <v>82</v>
      </c>
      <c r="AC528" s="67" t="s">
        <v>82</v>
      </c>
      <c r="AD528" s="67">
        <v>0.5</v>
      </c>
      <c r="AE528" s="67" t="s">
        <v>82</v>
      </c>
      <c r="AF528" s="67" t="s">
        <v>82</v>
      </c>
      <c r="AG528" s="67">
        <v>0.5</v>
      </c>
      <c r="AH528" s="67" t="s">
        <v>82</v>
      </c>
      <c r="AI528" s="67" t="s">
        <v>82</v>
      </c>
      <c r="AJ528" s="67">
        <v>0.5</v>
      </c>
      <c r="AK528" s="67" t="s">
        <v>82</v>
      </c>
      <c r="AL528" s="67" t="s">
        <v>82</v>
      </c>
      <c r="AM528" s="67" t="s">
        <v>82</v>
      </c>
      <c r="AN528" s="67" t="s">
        <v>82</v>
      </c>
      <c r="AO528" s="67" t="s">
        <v>82</v>
      </c>
      <c r="AP528" s="67" t="s">
        <v>82</v>
      </c>
      <c r="AQ528" s="67" t="s">
        <v>82</v>
      </c>
      <c r="AR528" s="67" t="s">
        <v>82</v>
      </c>
      <c r="AS528" s="67" t="s">
        <v>82</v>
      </c>
      <c r="AT528" s="67" t="s">
        <v>82</v>
      </c>
      <c r="AU528" s="67" t="s">
        <v>82</v>
      </c>
      <c r="AV528" s="67" t="s">
        <v>82</v>
      </c>
      <c r="AW528" s="67" t="s">
        <v>82</v>
      </c>
      <c r="AX528" s="67" t="s">
        <v>82</v>
      </c>
      <c r="AY528" s="67" t="s">
        <v>82</v>
      </c>
      <c r="AZ528" s="67" t="s">
        <v>82</v>
      </c>
      <c r="BA528" s="67" t="s">
        <v>82</v>
      </c>
      <c r="BB528" s="105" t="s">
        <v>1060</v>
      </c>
    </row>
    <row r="529" spans="1:54" ht="12.75">
      <c r="A529" s="68" t="s">
        <v>469</v>
      </c>
      <c r="B529" s="70" t="s">
        <v>992</v>
      </c>
      <c r="C529" s="67">
        <v>5</v>
      </c>
      <c r="D529" s="67" t="s">
        <v>409</v>
      </c>
      <c r="E529" s="67">
        <v>5</v>
      </c>
      <c r="F529" s="67" t="s">
        <v>409</v>
      </c>
      <c r="G529" s="67">
        <v>5</v>
      </c>
      <c r="H529" s="67" t="s">
        <v>409</v>
      </c>
      <c r="I529" s="67">
        <v>5</v>
      </c>
      <c r="J529" s="67" t="s">
        <v>409</v>
      </c>
      <c r="K529" s="67">
        <v>5</v>
      </c>
      <c r="L529" s="67" t="s">
        <v>409</v>
      </c>
      <c r="M529" s="67">
        <v>5</v>
      </c>
      <c r="N529" s="67" t="s">
        <v>409</v>
      </c>
      <c r="O529" s="67">
        <v>100</v>
      </c>
      <c r="P529" s="67" t="s">
        <v>409</v>
      </c>
      <c r="Q529" s="67">
        <v>100</v>
      </c>
      <c r="R529" s="67" t="s">
        <v>409</v>
      </c>
      <c r="S529" s="67">
        <v>100</v>
      </c>
      <c r="T529" s="67" t="s">
        <v>409</v>
      </c>
      <c r="U529" s="67">
        <v>0.5</v>
      </c>
      <c r="V529" s="67" t="s">
        <v>82</v>
      </c>
      <c r="W529" s="67" t="s">
        <v>82</v>
      </c>
      <c r="X529" s="67">
        <v>0.5</v>
      </c>
      <c r="Y529" s="67" t="s">
        <v>82</v>
      </c>
      <c r="Z529" s="67" t="s">
        <v>82</v>
      </c>
      <c r="AA529" s="67">
        <v>0.5</v>
      </c>
      <c r="AB529" s="67" t="s">
        <v>82</v>
      </c>
      <c r="AC529" s="67" t="s">
        <v>82</v>
      </c>
      <c r="AD529" s="67">
        <v>0.5</v>
      </c>
      <c r="AE529" s="67" t="s">
        <v>82</v>
      </c>
      <c r="AF529" s="67" t="s">
        <v>82</v>
      </c>
      <c r="AG529" s="67">
        <v>0.5</v>
      </c>
      <c r="AH529" s="67" t="s">
        <v>82</v>
      </c>
      <c r="AI529" s="67" t="s">
        <v>82</v>
      </c>
      <c r="AJ529" s="67">
        <v>0.5</v>
      </c>
      <c r="AK529" s="67" t="s">
        <v>82</v>
      </c>
      <c r="AL529" s="67" t="s">
        <v>82</v>
      </c>
      <c r="AM529" s="67" t="s">
        <v>82</v>
      </c>
      <c r="AN529" s="67" t="s">
        <v>82</v>
      </c>
      <c r="AO529" s="67" t="s">
        <v>82</v>
      </c>
      <c r="AP529" s="67" t="s">
        <v>82</v>
      </c>
      <c r="AQ529" s="67" t="s">
        <v>82</v>
      </c>
      <c r="AR529" s="67" t="s">
        <v>82</v>
      </c>
      <c r="AS529" s="67" t="s">
        <v>82</v>
      </c>
      <c r="AT529" s="67" t="s">
        <v>82</v>
      </c>
      <c r="AU529" s="67" t="s">
        <v>82</v>
      </c>
      <c r="AV529" s="67" t="s">
        <v>82</v>
      </c>
      <c r="AW529" s="67" t="s">
        <v>82</v>
      </c>
      <c r="AX529" s="67" t="s">
        <v>82</v>
      </c>
      <c r="AY529" s="67" t="s">
        <v>82</v>
      </c>
      <c r="AZ529" s="67" t="s">
        <v>82</v>
      </c>
      <c r="BA529" s="67" t="s">
        <v>82</v>
      </c>
      <c r="BB529" s="105" t="s">
        <v>1060</v>
      </c>
    </row>
    <row r="530" spans="1:54" ht="12.75">
      <c r="A530" s="67" t="s">
        <v>471</v>
      </c>
      <c r="B530" s="70" t="s">
        <v>993</v>
      </c>
      <c r="C530" s="67">
        <v>5</v>
      </c>
      <c r="D530" s="67" t="s">
        <v>409</v>
      </c>
      <c r="E530" s="67">
        <v>5</v>
      </c>
      <c r="F530" s="67" t="s">
        <v>409</v>
      </c>
      <c r="G530" s="67">
        <v>5</v>
      </c>
      <c r="H530" s="67" t="s">
        <v>409</v>
      </c>
      <c r="I530" s="67">
        <v>5</v>
      </c>
      <c r="J530" s="67" t="s">
        <v>409</v>
      </c>
      <c r="K530" s="67">
        <v>5</v>
      </c>
      <c r="L530" s="67" t="s">
        <v>409</v>
      </c>
      <c r="M530" s="67">
        <v>5</v>
      </c>
      <c r="N530" s="67" t="s">
        <v>409</v>
      </c>
      <c r="O530" s="67">
        <v>100</v>
      </c>
      <c r="P530" s="67" t="s">
        <v>409</v>
      </c>
      <c r="Q530" s="67">
        <v>100</v>
      </c>
      <c r="R530" s="67" t="s">
        <v>409</v>
      </c>
      <c r="S530" s="67">
        <v>100</v>
      </c>
      <c r="T530" s="67" t="s">
        <v>409</v>
      </c>
      <c r="U530" s="67">
        <v>0.5</v>
      </c>
      <c r="V530" s="67" t="s">
        <v>82</v>
      </c>
      <c r="W530" s="67" t="s">
        <v>82</v>
      </c>
      <c r="X530" s="67">
        <v>0.5</v>
      </c>
      <c r="Y530" s="67" t="s">
        <v>82</v>
      </c>
      <c r="Z530" s="67" t="s">
        <v>82</v>
      </c>
      <c r="AA530" s="67">
        <v>0.5</v>
      </c>
      <c r="AB530" s="67" t="s">
        <v>82</v>
      </c>
      <c r="AC530" s="67" t="s">
        <v>82</v>
      </c>
      <c r="AD530" s="67">
        <v>0.5</v>
      </c>
      <c r="AE530" s="67" t="s">
        <v>82</v>
      </c>
      <c r="AF530" s="67" t="s">
        <v>82</v>
      </c>
      <c r="AG530" s="67">
        <v>0.5</v>
      </c>
      <c r="AH530" s="67" t="s">
        <v>82</v>
      </c>
      <c r="AI530" s="67" t="s">
        <v>82</v>
      </c>
      <c r="AJ530" s="67">
        <v>0.5</v>
      </c>
      <c r="AK530" s="67" t="s">
        <v>82</v>
      </c>
      <c r="AL530" s="67" t="s">
        <v>82</v>
      </c>
      <c r="AM530" s="67" t="s">
        <v>82</v>
      </c>
      <c r="AN530" s="67" t="s">
        <v>82</v>
      </c>
      <c r="AO530" s="67" t="s">
        <v>82</v>
      </c>
      <c r="AP530" s="67" t="s">
        <v>82</v>
      </c>
      <c r="AQ530" s="67" t="s">
        <v>82</v>
      </c>
      <c r="AR530" s="67" t="s">
        <v>82</v>
      </c>
      <c r="AS530" s="67" t="s">
        <v>82</v>
      </c>
      <c r="AT530" s="67" t="s">
        <v>82</v>
      </c>
      <c r="AU530" s="67" t="s">
        <v>82</v>
      </c>
      <c r="AV530" s="67" t="s">
        <v>82</v>
      </c>
      <c r="AW530" s="67" t="s">
        <v>82</v>
      </c>
      <c r="AX530" s="67" t="s">
        <v>82</v>
      </c>
      <c r="AY530" s="67" t="s">
        <v>82</v>
      </c>
      <c r="AZ530" s="67" t="s">
        <v>82</v>
      </c>
      <c r="BA530" s="67" t="s">
        <v>82</v>
      </c>
      <c r="BB530" s="105" t="s">
        <v>1060</v>
      </c>
    </row>
    <row r="531" spans="1:54" ht="12.75">
      <c r="A531" s="68" t="s">
        <v>472</v>
      </c>
      <c r="B531" s="70" t="s">
        <v>994</v>
      </c>
      <c r="C531" s="67">
        <v>5</v>
      </c>
      <c r="D531" s="67" t="s">
        <v>409</v>
      </c>
      <c r="E531" s="67">
        <v>5</v>
      </c>
      <c r="F531" s="67" t="s">
        <v>409</v>
      </c>
      <c r="G531" s="67">
        <v>5</v>
      </c>
      <c r="H531" s="67" t="s">
        <v>409</v>
      </c>
      <c r="I531" s="67">
        <v>5</v>
      </c>
      <c r="J531" s="67" t="s">
        <v>409</v>
      </c>
      <c r="K531" s="67">
        <v>5</v>
      </c>
      <c r="L531" s="67" t="s">
        <v>409</v>
      </c>
      <c r="M531" s="67">
        <v>5</v>
      </c>
      <c r="N531" s="67" t="s">
        <v>409</v>
      </c>
      <c r="O531" s="67">
        <v>100</v>
      </c>
      <c r="P531" s="67" t="s">
        <v>409</v>
      </c>
      <c r="Q531" s="67">
        <v>100</v>
      </c>
      <c r="R531" s="67" t="s">
        <v>409</v>
      </c>
      <c r="S531" s="67">
        <v>100</v>
      </c>
      <c r="T531" s="67" t="s">
        <v>409</v>
      </c>
      <c r="U531" s="67">
        <v>0.5</v>
      </c>
      <c r="V531" s="67" t="s">
        <v>82</v>
      </c>
      <c r="W531" s="67" t="s">
        <v>82</v>
      </c>
      <c r="X531" s="67">
        <v>0.5</v>
      </c>
      <c r="Y531" s="67" t="s">
        <v>82</v>
      </c>
      <c r="Z531" s="67" t="s">
        <v>82</v>
      </c>
      <c r="AA531" s="67">
        <v>0.5</v>
      </c>
      <c r="AB531" s="67" t="s">
        <v>82</v>
      </c>
      <c r="AC531" s="67" t="s">
        <v>82</v>
      </c>
      <c r="AD531" s="67">
        <v>0.5</v>
      </c>
      <c r="AE531" s="67" t="s">
        <v>82</v>
      </c>
      <c r="AF531" s="67" t="s">
        <v>82</v>
      </c>
      <c r="AG531" s="67">
        <v>0.5</v>
      </c>
      <c r="AH531" s="67" t="s">
        <v>82</v>
      </c>
      <c r="AI531" s="67" t="s">
        <v>82</v>
      </c>
      <c r="AJ531" s="67">
        <v>0.5</v>
      </c>
      <c r="AK531" s="67" t="s">
        <v>82</v>
      </c>
      <c r="AL531" s="67" t="s">
        <v>82</v>
      </c>
      <c r="AM531" s="67" t="s">
        <v>82</v>
      </c>
      <c r="AN531" s="67" t="s">
        <v>82</v>
      </c>
      <c r="AO531" s="67" t="s">
        <v>82</v>
      </c>
      <c r="AP531" s="67" t="s">
        <v>82</v>
      </c>
      <c r="AQ531" s="67" t="s">
        <v>82</v>
      </c>
      <c r="AR531" s="67" t="s">
        <v>82</v>
      </c>
      <c r="AS531" s="67" t="s">
        <v>82</v>
      </c>
      <c r="AT531" s="67" t="s">
        <v>82</v>
      </c>
      <c r="AU531" s="67" t="s">
        <v>82</v>
      </c>
      <c r="AV531" s="67" t="s">
        <v>82</v>
      </c>
      <c r="AW531" s="67" t="s">
        <v>82</v>
      </c>
      <c r="AX531" s="67" t="s">
        <v>82</v>
      </c>
      <c r="AY531" s="67" t="s">
        <v>82</v>
      </c>
      <c r="AZ531" s="67" t="s">
        <v>82</v>
      </c>
      <c r="BA531" s="67" t="s">
        <v>82</v>
      </c>
      <c r="BB531" s="105" t="s">
        <v>1060</v>
      </c>
    </row>
    <row r="532" spans="1:54" ht="12.75">
      <c r="A532" s="67" t="s">
        <v>473</v>
      </c>
      <c r="B532" s="70" t="s">
        <v>995</v>
      </c>
      <c r="C532" s="67">
        <v>5</v>
      </c>
      <c r="D532" s="67" t="s">
        <v>409</v>
      </c>
      <c r="E532" s="67">
        <v>5</v>
      </c>
      <c r="F532" s="67" t="s">
        <v>409</v>
      </c>
      <c r="G532" s="67">
        <v>5</v>
      </c>
      <c r="H532" s="67" t="s">
        <v>409</v>
      </c>
      <c r="I532" s="67">
        <v>5</v>
      </c>
      <c r="J532" s="67" t="s">
        <v>409</v>
      </c>
      <c r="K532" s="67">
        <v>5</v>
      </c>
      <c r="L532" s="67" t="s">
        <v>409</v>
      </c>
      <c r="M532" s="67">
        <v>5</v>
      </c>
      <c r="N532" s="67" t="s">
        <v>409</v>
      </c>
      <c r="O532" s="67">
        <v>100</v>
      </c>
      <c r="P532" s="67" t="s">
        <v>409</v>
      </c>
      <c r="Q532" s="67">
        <v>100</v>
      </c>
      <c r="R532" s="67" t="s">
        <v>409</v>
      </c>
      <c r="S532" s="67">
        <v>100</v>
      </c>
      <c r="T532" s="67" t="s">
        <v>409</v>
      </c>
      <c r="U532" s="67">
        <v>0.5</v>
      </c>
      <c r="V532" s="67" t="s">
        <v>82</v>
      </c>
      <c r="W532" s="67" t="s">
        <v>82</v>
      </c>
      <c r="X532" s="67">
        <v>0.5</v>
      </c>
      <c r="Y532" s="67" t="s">
        <v>82</v>
      </c>
      <c r="Z532" s="67" t="s">
        <v>82</v>
      </c>
      <c r="AA532" s="67">
        <v>0.5</v>
      </c>
      <c r="AB532" s="67" t="s">
        <v>82</v>
      </c>
      <c r="AC532" s="67" t="s">
        <v>82</v>
      </c>
      <c r="AD532" s="67">
        <v>0.5</v>
      </c>
      <c r="AE532" s="67" t="s">
        <v>82</v>
      </c>
      <c r="AF532" s="67" t="s">
        <v>82</v>
      </c>
      <c r="AG532" s="67">
        <v>0.5</v>
      </c>
      <c r="AH532" s="67" t="s">
        <v>82</v>
      </c>
      <c r="AI532" s="67" t="s">
        <v>82</v>
      </c>
      <c r="AJ532" s="67">
        <v>0.5</v>
      </c>
      <c r="AK532" s="67" t="s">
        <v>82</v>
      </c>
      <c r="AL532" s="67" t="s">
        <v>82</v>
      </c>
      <c r="AM532" s="67" t="s">
        <v>82</v>
      </c>
      <c r="AN532" s="67" t="s">
        <v>82</v>
      </c>
      <c r="AO532" s="67" t="s">
        <v>82</v>
      </c>
      <c r="AP532" s="67" t="s">
        <v>82</v>
      </c>
      <c r="AQ532" s="67" t="s">
        <v>82</v>
      </c>
      <c r="AR532" s="67" t="s">
        <v>82</v>
      </c>
      <c r="AS532" s="67" t="s">
        <v>82</v>
      </c>
      <c r="AT532" s="67" t="s">
        <v>82</v>
      </c>
      <c r="AU532" s="67" t="s">
        <v>82</v>
      </c>
      <c r="AV532" s="67" t="s">
        <v>82</v>
      </c>
      <c r="AW532" s="67" t="s">
        <v>82</v>
      </c>
      <c r="AX532" s="67" t="s">
        <v>82</v>
      </c>
      <c r="AY532" s="67" t="s">
        <v>82</v>
      </c>
      <c r="AZ532" s="67" t="s">
        <v>82</v>
      </c>
      <c r="BA532" s="67" t="s">
        <v>82</v>
      </c>
      <c r="BB532" s="105" t="s">
        <v>1060</v>
      </c>
    </row>
    <row r="533" spans="1:54" ht="12.75">
      <c r="A533" s="67" t="s">
        <v>474</v>
      </c>
      <c r="B533" s="70" t="s">
        <v>996</v>
      </c>
      <c r="C533" s="67">
        <v>5</v>
      </c>
      <c r="D533" s="67" t="s">
        <v>409</v>
      </c>
      <c r="E533" s="67">
        <v>5</v>
      </c>
      <c r="F533" s="67" t="s">
        <v>409</v>
      </c>
      <c r="G533" s="67">
        <v>5</v>
      </c>
      <c r="H533" s="67" t="s">
        <v>409</v>
      </c>
      <c r="I533" s="67">
        <v>5</v>
      </c>
      <c r="J533" s="67" t="s">
        <v>409</v>
      </c>
      <c r="K533" s="67">
        <v>5</v>
      </c>
      <c r="L533" s="67" t="s">
        <v>409</v>
      </c>
      <c r="M533" s="67">
        <v>5</v>
      </c>
      <c r="N533" s="67" t="s">
        <v>409</v>
      </c>
      <c r="O533" s="67">
        <v>100</v>
      </c>
      <c r="P533" s="67" t="s">
        <v>409</v>
      </c>
      <c r="Q533" s="67">
        <v>100</v>
      </c>
      <c r="R533" s="67" t="s">
        <v>409</v>
      </c>
      <c r="S533" s="67">
        <v>100</v>
      </c>
      <c r="T533" s="67" t="s">
        <v>409</v>
      </c>
      <c r="U533" s="67">
        <v>0.5</v>
      </c>
      <c r="V533" s="67" t="s">
        <v>82</v>
      </c>
      <c r="W533" s="67" t="s">
        <v>82</v>
      </c>
      <c r="X533" s="67">
        <v>0.5</v>
      </c>
      <c r="Y533" s="67" t="s">
        <v>82</v>
      </c>
      <c r="Z533" s="67" t="s">
        <v>82</v>
      </c>
      <c r="AA533" s="67">
        <v>0.5</v>
      </c>
      <c r="AB533" s="67" t="s">
        <v>82</v>
      </c>
      <c r="AC533" s="67" t="s">
        <v>82</v>
      </c>
      <c r="AD533" s="67">
        <v>0.5</v>
      </c>
      <c r="AE533" s="67" t="s">
        <v>82</v>
      </c>
      <c r="AF533" s="67" t="s">
        <v>82</v>
      </c>
      <c r="AG533" s="67">
        <v>0.5</v>
      </c>
      <c r="AH533" s="67" t="s">
        <v>82</v>
      </c>
      <c r="AI533" s="67" t="s">
        <v>82</v>
      </c>
      <c r="AJ533" s="67">
        <v>0.5</v>
      </c>
      <c r="AK533" s="67" t="s">
        <v>82</v>
      </c>
      <c r="AL533" s="67" t="s">
        <v>82</v>
      </c>
      <c r="AM533" s="67" t="s">
        <v>82</v>
      </c>
      <c r="AN533" s="67" t="s">
        <v>82</v>
      </c>
      <c r="AO533" s="67" t="s">
        <v>82</v>
      </c>
      <c r="AP533" s="67" t="s">
        <v>82</v>
      </c>
      <c r="AQ533" s="67" t="s">
        <v>82</v>
      </c>
      <c r="AR533" s="67" t="s">
        <v>82</v>
      </c>
      <c r="AS533" s="67" t="s">
        <v>82</v>
      </c>
      <c r="AT533" s="67" t="s">
        <v>82</v>
      </c>
      <c r="AU533" s="67" t="s">
        <v>82</v>
      </c>
      <c r="AV533" s="67" t="s">
        <v>82</v>
      </c>
      <c r="AW533" s="67" t="s">
        <v>82</v>
      </c>
      <c r="AX533" s="67" t="s">
        <v>82</v>
      </c>
      <c r="AY533" s="67" t="s">
        <v>82</v>
      </c>
      <c r="AZ533" s="67" t="s">
        <v>82</v>
      </c>
      <c r="BA533" s="67" t="s">
        <v>82</v>
      </c>
      <c r="BB533" s="105" t="s">
        <v>1060</v>
      </c>
    </row>
    <row r="534" spans="1:54" ht="12.75">
      <c r="A534" s="68" t="s">
        <v>475</v>
      </c>
      <c r="B534" s="70" t="s">
        <v>997</v>
      </c>
      <c r="C534" s="67">
        <v>5</v>
      </c>
      <c r="D534" s="67" t="s">
        <v>409</v>
      </c>
      <c r="E534" s="67">
        <v>5</v>
      </c>
      <c r="F534" s="67" t="s">
        <v>409</v>
      </c>
      <c r="G534" s="67">
        <v>5</v>
      </c>
      <c r="H534" s="67" t="s">
        <v>409</v>
      </c>
      <c r="I534" s="67">
        <v>5</v>
      </c>
      <c r="J534" s="67" t="s">
        <v>409</v>
      </c>
      <c r="K534" s="67">
        <v>5</v>
      </c>
      <c r="L534" s="67" t="s">
        <v>409</v>
      </c>
      <c r="M534" s="67">
        <v>5</v>
      </c>
      <c r="N534" s="67" t="s">
        <v>409</v>
      </c>
      <c r="O534" s="67">
        <v>100</v>
      </c>
      <c r="P534" s="67" t="s">
        <v>409</v>
      </c>
      <c r="Q534" s="67">
        <v>100</v>
      </c>
      <c r="R534" s="67" t="s">
        <v>409</v>
      </c>
      <c r="S534" s="67">
        <v>100</v>
      </c>
      <c r="T534" s="67" t="s">
        <v>409</v>
      </c>
      <c r="U534" s="67">
        <v>0.5</v>
      </c>
      <c r="V534" s="67" t="s">
        <v>82</v>
      </c>
      <c r="W534" s="67" t="s">
        <v>82</v>
      </c>
      <c r="X534" s="67">
        <v>0.5</v>
      </c>
      <c r="Y534" s="67" t="s">
        <v>82</v>
      </c>
      <c r="Z534" s="67" t="s">
        <v>82</v>
      </c>
      <c r="AA534" s="67">
        <v>0.5</v>
      </c>
      <c r="AB534" s="67" t="s">
        <v>82</v>
      </c>
      <c r="AC534" s="67" t="s">
        <v>82</v>
      </c>
      <c r="AD534" s="67">
        <v>0.5</v>
      </c>
      <c r="AE534" s="67" t="s">
        <v>82</v>
      </c>
      <c r="AF534" s="67" t="s">
        <v>82</v>
      </c>
      <c r="AG534" s="67">
        <v>0.5</v>
      </c>
      <c r="AH534" s="67" t="s">
        <v>82</v>
      </c>
      <c r="AI534" s="67" t="s">
        <v>82</v>
      </c>
      <c r="AJ534" s="67">
        <v>0.5</v>
      </c>
      <c r="AK534" s="67" t="s">
        <v>82</v>
      </c>
      <c r="AL534" s="67" t="s">
        <v>82</v>
      </c>
      <c r="AM534" s="67" t="s">
        <v>82</v>
      </c>
      <c r="AN534" s="67" t="s">
        <v>82</v>
      </c>
      <c r="AO534" s="67" t="s">
        <v>82</v>
      </c>
      <c r="AP534" s="67" t="s">
        <v>82</v>
      </c>
      <c r="AQ534" s="67" t="s">
        <v>82</v>
      </c>
      <c r="AR534" s="67" t="s">
        <v>82</v>
      </c>
      <c r="AS534" s="67" t="s">
        <v>82</v>
      </c>
      <c r="AT534" s="67" t="s">
        <v>82</v>
      </c>
      <c r="AU534" s="67" t="s">
        <v>82</v>
      </c>
      <c r="AV534" s="67" t="s">
        <v>82</v>
      </c>
      <c r="AW534" s="67" t="s">
        <v>82</v>
      </c>
      <c r="AX534" s="67" t="s">
        <v>82</v>
      </c>
      <c r="AY534" s="67" t="s">
        <v>82</v>
      </c>
      <c r="AZ534" s="67" t="s">
        <v>82</v>
      </c>
      <c r="BA534" s="67" t="s">
        <v>82</v>
      </c>
      <c r="BB534" s="105" t="s">
        <v>1060</v>
      </c>
    </row>
    <row r="535" spans="1:54" ht="12.75">
      <c r="A535" s="67" t="s">
        <v>477</v>
      </c>
      <c r="B535" s="70" t="s">
        <v>998</v>
      </c>
      <c r="C535" s="67">
        <v>5</v>
      </c>
      <c r="D535" s="67" t="s">
        <v>409</v>
      </c>
      <c r="E535" s="67">
        <v>5</v>
      </c>
      <c r="F535" s="67" t="s">
        <v>409</v>
      </c>
      <c r="G535" s="67">
        <v>5</v>
      </c>
      <c r="H535" s="67" t="s">
        <v>409</v>
      </c>
      <c r="I535" s="67">
        <v>5</v>
      </c>
      <c r="J535" s="67" t="s">
        <v>409</v>
      </c>
      <c r="K535" s="67">
        <v>5</v>
      </c>
      <c r="L535" s="67" t="s">
        <v>409</v>
      </c>
      <c r="M535" s="67">
        <v>5</v>
      </c>
      <c r="N535" s="67" t="s">
        <v>409</v>
      </c>
      <c r="O535" s="67">
        <v>100</v>
      </c>
      <c r="P535" s="67" t="s">
        <v>409</v>
      </c>
      <c r="Q535" s="67">
        <v>100</v>
      </c>
      <c r="R535" s="67" t="s">
        <v>409</v>
      </c>
      <c r="S535" s="67">
        <v>100</v>
      </c>
      <c r="T535" s="67" t="s">
        <v>409</v>
      </c>
      <c r="U535" s="67">
        <v>0.5</v>
      </c>
      <c r="V535" s="67" t="s">
        <v>82</v>
      </c>
      <c r="W535" s="67" t="s">
        <v>82</v>
      </c>
      <c r="X535" s="67">
        <v>0.5</v>
      </c>
      <c r="Y535" s="67" t="s">
        <v>82</v>
      </c>
      <c r="Z535" s="67" t="s">
        <v>82</v>
      </c>
      <c r="AA535" s="67">
        <v>0.5</v>
      </c>
      <c r="AB535" s="67" t="s">
        <v>82</v>
      </c>
      <c r="AC535" s="67" t="s">
        <v>82</v>
      </c>
      <c r="AD535" s="67">
        <v>0.5</v>
      </c>
      <c r="AE535" s="67" t="s">
        <v>82</v>
      </c>
      <c r="AF535" s="67" t="s">
        <v>82</v>
      </c>
      <c r="AG535" s="67">
        <v>0.5</v>
      </c>
      <c r="AH535" s="67" t="s">
        <v>82</v>
      </c>
      <c r="AI535" s="67" t="s">
        <v>82</v>
      </c>
      <c r="AJ535" s="67">
        <v>0.5</v>
      </c>
      <c r="AK535" s="67" t="s">
        <v>82</v>
      </c>
      <c r="AL535" s="67" t="s">
        <v>82</v>
      </c>
      <c r="AM535" s="67" t="s">
        <v>82</v>
      </c>
      <c r="AN535" s="67" t="s">
        <v>82</v>
      </c>
      <c r="AO535" s="67" t="s">
        <v>82</v>
      </c>
      <c r="AP535" s="67" t="s">
        <v>82</v>
      </c>
      <c r="AQ535" s="67" t="s">
        <v>82</v>
      </c>
      <c r="AR535" s="67" t="s">
        <v>82</v>
      </c>
      <c r="AS535" s="67" t="s">
        <v>82</v>
      </c>
      <c r="AT535" s="67" t="s">
        <v>82</v>
      </c>
      <c r="AU535" s="67" t="s">
        <v>82</v>
      </c>
      <c r="AV535" s="67" t="s">
        <v>82</v>
      </c>
      <c r="AW535" s="67" t="s">
        <v>82</v>
      </c>
      <c r="AX535" s="67" t="s">
        <v>82</v>
      </c>
      <c r="AY535" s="67" t="s">
        <v>82</v>
      </c>
      <c r="AZ535" s="67" t="s">
        <v>82</v>
      </c>
      <c r="BA535" s="67" t="s">
        <v>82</v>
      </c>
      <c r="BB535" s="105" t="s">
        <v>1060</v>
      </c>
    </row>
    <row r="536" spans="1:54" ht="12.75">
      <c r="A536" s="67" t="s">
        <v>478</v>
      </c>
      <c r="B536" s="70" t="s">
        <v>999</v>
      </c>
      <c r="C536" s="67">
        <v>5</v>
      </c>
      <c r="D536" s="67" t="s">
        <v>409</v>
      </c>
      <c r="E536" s="67">
        <v>5</v>
      </c>
      <c r="F536" s="67" t="s">
        <v>409</v>
      </c>
      <c r="G536" s="67">
        <v>5</v>
      </c>
      <c r="H536" s="67" t="s">
        <v>409</v>
      </c>
      <c r="I536" s="67">
        <v>5</v>
      </c>
      <c r="J536" s="67" t="s">
        <v>409</v>
      </c>
      <c r="K536" s="67">
        <v>5</v>
      </c>
      <c r="L536" s="67" t="s">
        <v>409</v>
      </c>
      <c r="M536" s="67">
        <v>5</v>
      </c>
      <c r="N536" s="67" t="s">
        <v>409</v>
      </c>
      <c r="O536" s="67">
        <v>100</v>
      </c>
      <c r="P536" s="67" t="s">
        <v>409</v>
      </c>
      <c r="Q536" s="67">
        <v>100</v>
      </c>
      <c r="R536" s="67" t="s">
        <v>409</v>
      </c>
      <c r="S536" s="67">
        <v>100</v>
      </c>
      <c r="T536" s="67" t="s">
        <v>409</v>
      </c>
      <c r="U536" s="67">
        <v>0.5</v>
      </c>
      <c r="V536" s="67" t="s">
        <v>82</v>
      </c>
      <c r="W536" s="67" t="s">
        <v>82</v>
      </c>
      <c r="X536" s="67">
        <v>0.5</v>
      </c>
      <c r="Y536" s="67" t="s">
        <v>82</v>
      </c>
      <c r="Z536" s="67" t="s">
        <v>82</v>
      </c>
      <c r="AA536" s="67">
        <v>0.5</v>
      </c>
      <c r="AB536" s="67" t="s">
        <v>82</v>
      </c>
      <c r="AC536" s="67" t="s">
        <v>82</v>
      </c>
      <c r="AD536" s="67">
        <v>0.5</v>
      </c>
      <c r="AE536" s="67" t="s">
        <v>82</v>
      </c>
      <c r="AF536" s="67" t="s">
        <v>82</v>
      </c>
      <c r="AG536" s="67">
        <v>0.5</v>
      </c>
      <c r="AH536" s="67" t="s">
        <v>82</v>
      </c>
      <c r="AI536" s="67" t="s">
        <v>82</v>
      </c>
      <c r="AJ536" s="67">
        <v>0.5</v>
      </c>
      <c r="AK536" s="67" t="s">
        <v>82</v>
      </c>
      <c r="AL536" s="67" t="s">
        <v>82</v>
      </c>
      <c r="AM536" s="67" t="s">
        <v>82</v>
      </c>
      <c r="AN536" s="67" t="s">
        <v>82</v>
      </c>
      <c r="AO536" s="67" t="s">
        <v>82</v>
      </c>
      <c r="AP536" s="67" t="s">
        <v>82</v>
      </c>
      <c r="AQ536" s="67" t="s">
        <v>82</v>
      </c>
      <c r="AR536" s="67" t="s">
        <v>82</v>
      </c>
      <c r="AS536" s="67" t="s">
        <v>82</v>
      </c>
      <c r="AT536" s="67" t="s">
        <v>82</v>
      </c>
      <c r="AU536" s="67" t="s">
        <v>82</v>
      </c>
      <c r="AV536" s="67" t="s">
        <v>82</v>
      </c>
      <c r="AW536" s="67" t="s">
        <v>82</v>
      </c>
      <c r="AX536" s="67" t="s">
        <v>82</v>
      </c>
      <c r="AY536" s="67" t="s">
        <v>82</v>
      </c>
      <c r="AZ536" s="67" t="s">
        <v>82</v>
      </c>
      <c r="BA536" s="67" t="s">
        <v>82</v>
      </c>
      <c r="BB536" s="105" t="s">
        <v>1060</v>
      </c>
    </row>
    <row r="537" spans="1:54" ht="12.75">
      <c r="A537" s="67" t="s">
        <v>479</v>
      </c>
      <c r="B537" s="70" t="s">
        <v>1000</v>
      </c>
      <c r="C537" s="67">
        <v>5</v>
      </c>
      <c r="D537" s="67" t="s">
        <v>409</v>
      </c>
      <c r="E537" s="67">
        <v>5</v>
      </c>
      <c r="F537" s="67" t="s">
        <v>409</v>
      </c>
      <c r="G537" s="67">
        <v>5</v>
      </c>
      <c r="H537" s="67" t="s">
        <v>409</v>
      </c>
      <c r="I537" s="67">
        <v>5</v>
      </c>
      <c r="J537" s="67" t="s">
        <v>409</v>
      </c>
      <c r="K537" s="67">
        <v>5</v>
      </c>
      <c r="L537" s="67" t="s">
        <v>409</v>
      </c>
      <c r="M537" s="67">
        <v>5</v>
      </c>
      <c r="N537" s="67" t="s">
        <v>409</v>
      </c>
      <c r="O537" s="67">
        <v>100</v>
      </c>
      <c r="P537" s="67" t="s">
        <v>409</v>
      </c>
      <c r="Q537" s="67">
        <v>100</v>
      </c>
      <c r="R537" s="67" t="s">
        <v>409</v>
      </c>
      <c r="S537" s="67">
        <v>100</v>
      </c>
      <c r="T537" s="67" t="s">
        <v>409</v>
      </c>
      <c r="U537" s="67">
        <v>0.5</v>
      </c>
      <c r="V537" s="67" t="s">
        <v>82</v>
      </c>
      <c r="W537" s="67" t="s">
        <v>82</v>
      </c>
      <c r="X537" s="67">
        <v>0.5</v>
      </c>
      <c r="Y537" s="67" t="s">
        <v>82</v>
      </c>
      <c r="Z537" s="67" t="s">
        <v>82</v>
      </c>
      <c r="AA537" s="67">
        <v>0.5</v>
      </c>
      <c r="AB537" s="67" t="s">
        <v>82</v>
      </c>
      <c r="AC537" s="67" t="s">
        <v>82</v>
      </c>
      <c r="AD537" s="67">
        <v>0.5</v>
      </c>
      <c r="AE537" s="67" t="s">
        <v>82</v>
      </c>
      <c r="AF537" s="67" t="s">
        <v>82</v>
      </c>
      <c r="AG537" s="67">
        <v>0.5</v>
      </c>
      <c r="AH537" s="67" t="s">
        <v>82</v>
      </c>
      <c r="AI537" s="67" t="s">
        <v>82</v>
      </c>
      <c r="AJ537" s="67">
        <v>0.5</v>
      </c>
      <c r="AK537" s="67" t="s">
        <v>82</v>
      </c>
      <c r="AL537" s="67" t="s">
        <v>82</v>
      </c>
      <c r="AM537" s="67" t="s">
        <v>82</v>
      </c>
      <c r="AN537" s="67" t="s">
        <v>82</v>
      </c>
      <c r="AO537" s="67" t="s">
        <v>82</v>
      </c>
      <c r="AP537" s="67" t="s">
        <v>82</v>
      </c>
      <c r="AQ537" s="67" t="s">
        <v>82</v>
      </c>
      <c r="AR537" s="67" t="s">
        <v>82</v>
      </c>
      <c r="AS537" s="67" t="s">
        <v>82</v>
      </c>
      <c r="AT537" s="67" t="s">
        <v>82</v>
      </c>
      <c r="AU537" s="67" t="s">
        <v>82</v>
      </c>
      <c r="AV537" s="67" t="s">
        <v>82</v>
      </c>
      <c r="AW537" s="67" t="s">
        <v>82</v>
      </c>
      <c r="AX537" s="67" t="s">
        <v>82</v>
      </c>
      <c r="AY537" s="67" t="s">
        <v>82</v>
      </c>
      <c r="AZ537" s="67" t="s">
        <v>82</v>
      </c>
      <c r="BA537" s="67" t="s">
        <v>82</v>
      </c>
      <c r="BB537" s="105" t="s">
        <v>1060</v>
      </c>
    </row>
    <row r="538" spans="1:54" ht="12.75">
      <c r="A538" s="67" t="s">
        <v>480</v>
      </c>
      <c r="B538" s="70" t="s">
        <v>1001</v>
      </c>
      <c r="C538" s="67">
        <v>5</v>
      </c>
      <c r="D538" s="67" t="s">
        <v>409</v>
      </c>
      <c r="E538" s="67">
        <v>5</v>
      </c>
      <c r="F538" s="67" t="s">
        <v>409</v>
      </c>
      <c r="G538" s="67">
        <v>5</v>
      </c>
      <c r="H538" s="67" t="s">
        <v>409</v>
      </c>
      <c r="I538" s="67">
        <v>5</v>
      </c>
      <c r="J538" s="67" t="s">
        <v>409</v>
      </c>
      <c r="K538" s="67">
        <v>5</v>
      </c>
      <c r="L538" s="67" t="s">
        <v>409</v>
      </c>
      <c r="M538" s="67">
        <v>5</v>
      </c>
      <c r="N538" s="67" t="s">
        <v>409</v>
      </c>
      <c r="O538" s="67">
        <v>100</v>
      </c>
      <c r="P538" s="67" t="s">
        <v>409</v>
      </c>
      <c r="Q538" s="67">
        <v>100</v>
      </c>
      <c r="R538" s="67" t="s">
        <v>409</v>
      </c>
      <c r="S538" s="67">
        <v>100</v>
      </c>
      <c r="T538" s="67" t="s">
        <v>409</v>
      </c>
      <c r="U538" s="67">
        <v>0.5</v>
      </c>
      <c r="V538" s="67" t="s">
        <v>82</v>
      </c>
      <c r="W538" s="67" t="s">
        <v>82</v>
      </c>
      <c r="X538" s="67">
        <v>0.5</v>
      </c>
      <c r="Y538" s="67" t="s">
        <v>82</v>
      </c>
      <c r="Z538" s="67" t="s">
        <v>82</v>
      </c>
      <c r="AA538" s="67">
        <v>0.5</v>
      </c>
      <c r="AB538" s="67" t="s">
        <v>82</v>
      </c>
      <c r="AC538" s="67" t="s">
        <v>82</v>
      </c>
      <c r="AD538" s="67">
        <v>0.5</v>
      </c>
      <c r="AE538" s="67" t="s">
        <v>82</v>
      </c>
      <c r="AF538" s="67" t="s">
        <v>82</v>
      </c>
      <c r="AG538" s="67">
        <v>0.5</v>
      </c>
      <c r="AH538" s="67" t="s">
        <v>82</v>
      </c>
      <c r="AI538" s="67" t="s">
        <v>82</v>
      </c>
      <c r="AJ538" s="67">
        <v>0.5</v>
      </c>
      <c r="AK538" s="67" t="s">
        <v>82</v>
      </c>
      <c r="AL538" s="67" t="s">
        <v>82</v>
      </c>
      <c r="AM538" s="67" t="s">
        <v>82</v>
      </c>
      <c r="AN538" s="67" t="s">
        <v>82</v>
      </c>
      <c r="AO538" s="67" t="s">
        <v>82</v>
      </c>
      <c r="AP538" s="67" t="s">
        <v>82</v>
      </c>
      <c r="AQ538" s="67" t="s">
        <v>82</v>
      </c>
      <c r="AR538" s="67" t="s">
        <v>82</v>
      </c>
      <c r="AS538" s="67" t="s">
        <v>82</v>
      </c>
      <c r="AT538" s="67" t="s">
        <v>82</v>
      </c>
      <c r="AU538" s="67" t="s">
        <v>82</v>
      </c>
      <c r="AV538" s="67" t="s">
        <v>82</v>
      </c>
      <c r="AW538" s="67" t="s">
        <v>82</v>
      </c>
      <c r="AX538" s="67" t="s">
        <v>82</v>
      </c>
      <c r="AY538" s="67" t="s">
        <v>82</v>
      </c>
      <c r="AZ538" s="67" t="s">
        <v>82</v>
      </c>
      <c r="BA538" s="67" t="s">
        <v>82</v>
      </c>
      <c r="BB538" s="105" t="s">
        <v>1060</v>
      </c>
    </row>
    <row r="539" spans="1:54" ht="12.75">
      <c r="A539" s="67" t="s">
        <v>481</v>
      </c>
      <c r="B539" s="70" t="s">
        <v>1002</v>
      </c>
      <c r="C539" s="67">
        <v>5</v>
      </c>
      <c r="D539" s="67" t="s">
        <v>409</v>
      </c>
      <c r="E539" s="67">
        <v>5</v>
      </c>
      <c r="F539" s="67" t="s">
        <v>409</v>
      </c>
      <c r="G539" s="67">
        <v>5</v>
      </c>
      <c r="H539" s="67" t="s">
        <v>409</v>
      </c>
      <c r="I539" s="67">
        <v>5</v>
      </c>
      <c r="J539" s="67" t="s">
        <v>409</v>
      </c>
      <c r="K539" s="67">
        <v>5</v>
      </c>
      <c r="L539" s="67" t="s">
        <v>409</v>
      </c>
      <c r="M539" s="67">
        <v>5</v>
      </c>
      <c r="N539" s="67" t="s">
        <v>409</v>
      </c>
      <c r="O539" s="67">
        <v>100</v>
      </c>
      <c r="P539" s="67" t="s">
        <v>409</v>
      </c>
      <c r="Q539" s="67">
        <v>100</v>
      </c>
      <c r="R539" s="67" t="s">
        <v>409</v>
      </c>
      <c r="S539" s="67">
        <v>100</v>
      </c>
      <c r="T539" s="67" t="s">
        <v>409</v>
      </c>
      <c r="U539" s="67">
        <v>0.5</v>
      </c>
      <c r="V539" s="67" t="s">
        <v>82</v>
      </c>
      <c r="W539" s="67" t="s">
        <v>82</v>
      </c>
      <c r="X539" s="67">
        <v>0.5</v>
      </c>
      <c r="Y539" s="67" t="s">
        <v>82</v>
      </c>
      <c r="Z539" s="67" t="s">
        <v>82</v>
      </c>
      <c r="AA539" s="67">
        <v>0.5</v>
      </c>
      <c r="AB539" s="67" t="s">
        <v>82</v>
      </c>
      <c r="AC539" s="67" t="s">
        <v>82</v>
      </c>
      <c r="AD539" s="67">
        <v>0.5</v>
      </c>
      <c r="AE539" s="67" t="s">
        <v>82</v>
      </c>
      <c r="AF539" s="67" t="s">
        <v>82</v>
      </c>
      <c r="AG539" s="67">
        <v>0.5</v>
      </c>
      <c r="AH539" s="67" t="s">
        <v>82</v>
      </c>
      <c r="AI539" s="67" t="s">
        <v>82</v>
      </c>
      <c r="AJ539" s="67">
        <v>0.5</v>
      </c>
      <c r="AK539" s="67" t="s">
        <v>82</v>
      </c>
      <c r="AL539" s="67" t="s">
        <v>82</v>
      </c>
      <c r="AM539" s="67" t="s">
        <v>82</v>
      </c>
      <c r="AN539" s="67" t="s">
        <v>82</v>
      </c>
      <c r="AO539" s="67" t="s">
        <v>82</v>
      </c>
      <c r="AP539" s="67" t="s">
        <v>82</v>
      </c>
      <c r="AQ539" s="67" t="s">
        <v>82</v>
      </c>
      <c r="AR539" s="67" t="s">
        <v>82</v>
      </c>
      <c r="AS539" s="67" t="s">
        <v>82</v>
      </c>
      <c r="AT539" s="67" t="s">
        <v>82</v>
      </c>
      <c r="AU539" s="67" t="s">
        <v>82</v>
      </c>
      <c r="AV539" s="67" t="s">
        <v>82</v>
      </c>
      <c r="AW539" s="67" t="s">
        <v>82</v>
      </c>
      <c r="AX539" s="67" t="s">
        <v>82</v>
      </c>
      <c r="AY539" s="67" t="s">
        <v>82</v>
      </c>
      <c r="AZ539" s="67" t="s">
        <v>82</v>
      </c>
      <c r="BA539" s="67" t="s">
        <v>82</v>
      </c>
      <c r="BB539" s="105" t="s">
        <v>1060</v>
      </c>
    </row>
    <row r="540" spans="1:54" ht="12.75">
      <c r="A540" s="67" t="s">
        <v>482</v>
      </c>
      <c r="B540" s="70" t="s">
        <v>1003</v>
      </c>
      <c r="C540" s="67">
        <v>5</v>
      </c>
      <c r="D540" s="67" t="s">
        <v>409</v>
      </c>
      <c r="E540" s="67">
        <v>5</v>
      </c>
      <c r="F540" s="67" t="s">
        <v>409</v>
      </c>
      <c r="G540" s="67">
        <v>5</v>
      </c>
      <c r="H540" s="67" t="s">
        <v>409</v>
      </c>
      <c r="I540" s="67">
        <v>5</v>
      </c>
      <c r="J540" s="67" t="s">
        <v>409</v>
      </c>
      <c r="K540" s="67">
        <v>5</v>
      </c>
      <c r="L540" s="67" t="s">
        <v>409</v>
      </c>
      <c r="M540" s="67">
        <v>5</v>
      </c>
      <c r="N540" s="67" t="s">
        <v>409</v>
      </c>
      <c r="O540" s="67">
        <v>100</v>
      </c>
      <c r="P540" s="67" t="s">
        <v>409</v>
      </c>
      <c r="Q540" s="67">
        <v>100</v>
      </c>
      <c r="R540" s="67" t="s">
        <v>409</v>
      </c>
      <c r="S540" s="67">
        <v>100</v>
      </c>
      <c r="T540" s="67" t="s">
        <v>409</v>
      </c>
      <c r="U540" s="67">
        <v>0.5</v>
      </c>
      <c r="V540" s="67" t="s">
        <v>82</v>
      </c>
      <c r="W540" s="67" t="s">
        <v>82</v>
      </c>
      <c r="X540" s="67">
        <v>0.5</v>
      </c>
      <c r="Y540" s="67" t="s">
        <v>82</v>
      </c>
      <c r="Z540" s="67" t="s">
        <v>82</v>
      </c>
      <c r="AA540" s="67">
        <v>0.5</v>
      </c>
      <c r="AB540" s="67" t="s">
        <v>82</v>
      </c>
      <c r="AC540" s="67" t="s">
        <v>82</v>
      </c>
      <c r="AD540" s="67">
        <v>0.5</v>
      </c>
      <c r="AE540" s="67" t="s">
        <v>82</v>
      </c>
      <c r="AF540" s="67" t="s">
        <v>82</v>
      </c>
      <c r="AG540" s="67">
        <v>0.5</v>
      </c>
      <c r="AH540" s="67" t="s">
        <v>82</v>
      </c>
      <c r="AI540" s="67" t="s">
        <v>82</v>
      </c>
      <c r="AJ540" s="67">
        <v>0.5</v>
      </c>
      <c r="AK540" s="67" t="s">
        <v>82</v>
      </c>
      <c r="AL540" s="67" t="s">
        <v>82</v>
      </c>
      <c r="AM540" s="67" t="s">
        <v>82</v>
      </c>
      <c r="AN540" s="67" t="s">
        <v>82</v>
      </c>
      <c r="AO540" s="67" t="s">
        <v>82</v>
      </c>
      <c r="AP540" s="67" t="s">
        <v>82</v>
      </c>
      <c r="AQ540" s="67" t="s">
        <v>82</v>
      </c>
      <c r="AR540" s="67" t="s">
        <v>82</v>
      </c>
      <c r="AS540" s="67" t="s">
        <v>82</v>
      </c>
      <c r="AT540" s="67" t="s">
        <v>82</v>
      </c>
      <c r="AU540" s="67" t="s">
        <v>82</v>
      </c>
      <c r="AV540" s="67" t="s">
        <v>82</v>
      </c>
      <c r="AW540" s="67" t="s">
        <v>82</v>
      </c>
      <c r="AX540" s="67" t="s">
        <v>82</v>
      </c>
      <c r="AY540" s="67" t="s">
        <v>82</v>
      </c>
      <c r="AZ540" s="67" t="s">
        <v>82</v>
      </c>
      <c r="BA540" s="67" t="s">
        <v>82</v>
      </c>
      <c r="BB540" s="105" t="s">
        <v>1060</v>
      </c>
    </row>
    <row r="541" spans="1:54" ht="12.75">
      <c r="A541" s="67" t="s">
        <v>483</v>
      </c>
      <c r="B541" s="70" t="s">
        <v>1004</v>
      </c>
      <c r="C541" s="67">
        <v>5</v>
      </c>
      <c r="D541" s="67" t="s">
        <v>409</v>
      </c>
      <c r="E541" s="67">
        <v>5</v>
      </c>
      <c r="F541" s="67" t="s">
        <v>409</v>
      </c>
      <c r="G541" s="67">
        <v>5</v>
      </c>
      <c r="H541" s="67" t="s">
        <v>409</v>
      </c>
      <c r="I541" s="67">
        <v>5</v>
      </c>
      <c r="J541" s="67" t="s">
        <v>409</v>
      </c>
      <c r="K541" s="67">
        <v>5</v>
      </c>
      <c r="L541" s="67" t="s">
        <v>409</v>
      </c>
      <c r="M541" s="67">
        <v>5</v>
      </c>
      <c r="N541" s="67" t="s">
        <v>409</v>
      </c>
      <c r="O541" s="67">
        <v>100</v>
      </c>
      <c r="P541" s="67" t="s">
        <v>409</v>
      </c>
      <c r="Q541" s="67">
        <v>100</v>
      </c>
      <c r="R541" s="67" t="s">
        <v>409</v>
      </c>
      <c r="S541" s="67">
        <v>100</v>
      </c>
      <c r="T541" s="67" t="s">
        <v>409</v>
      </c>
      <c r="U541" s="67">
        <v>0.5</v>
      </c>
      <c r="V541" s="67" t="s">
        <v>82</v>
      </c>
      <c r="W541" s="67" t="s">
        <v>82</v>
      </c>
      <c r="X541" s="67">
        <v>0.5</v>
      </c>
      <c r="Y541" s="67" t="s">
        <v>82</v>
      </c>
      <c r="Z541" s="67" t="s">
        <v>82</v>
      </c>
      <c r="AA541" s="67">
        <v>0.5</v>
      </c>
      <c r="AB541" s="67" t="s">
        <v>82</v>
      </c>
      <c r="AC541" s="67" t="s">
        <v>82</v>
      </c>
      <c r="AD541" s="67">
        <v>0.5</v>
      </c>
      <c r="AE541" s="67" t="s">
        <v>82</v>
      </c>
      <c r="AF541" s="67" t="s">
        <v>82</v>
      </c>
      <c r="AG541" s="67">
        <v>0.5</v>
      </c>
      <c r="AH541" s="67" t="s">
        <v>82</v>
      </c>
      <c r="AI541" s="67" t="s">
        <v>82</v>
      </c>
      <c r="AJ541" s="67">
        <v>0.5</v>
      </c>
      <c r="AK541" s="67" t="s">
        <v>82</v>
      </c>
      <c r="AL541" s="67" t="s">
        <v>82</v>
      </c>
      <c r="AM541" s="67" t="s">
        <v>82</v>
      </c>
      <c r="AN541" s="67" t="s">
        <v>82</v>
      </c>
      <c r="AO541" s="67" t="s">
        <v>82</v>
      </c>
      <c r="AP541" s="67" t="s">
        <v>82</v>
      </c>
      <c r="AQ541" s="67" t="s">
        <v>82</v>
      </c>
      <c r="AR541" s="67" t="s">
        <v>82</v>
      </c>
      <c r="AS541" s="67" t="s">
        <v>82</v>
      </c>
      <c r="AT541" s="67" t="s">
        <v>82</v>
      </c>
      <c r="AU541" s="67" t="s">
        <v>82</v>
      </c>
      <c r="AV541" s="67" t="s">
        <v>82</v>
      </c>
      <c r="AW541" s="67" t="s">
        <v>82</v>
      </c>
      <c r="AX541" s="67" t="s">
        <v>82</v>
      </c>
      <c r="AY541" s="67" t="s">
        <v>82</v>
      </c>
      <c r="AZ541" s="67" t="s">
        <v>82</v>
      </c>
      <c r="BA541" s="67" t="s">
        <v>82</v>
      </c>
      <c r="BB541" s="105" t="s">
        <v>1060</v>
      </c>
    </row>
    <row r="542" spans="1:54" ht="12.75">
      <c r="A542" s="68" t="s">
        <v>484</v>
      </c>
      <c r="B542" s="70" t="s">
        <v>1005</v>
      </c>
      <c r="C542" s="67">
        <v>5</v>
      </c>
      <c r="D542" s="67" t="s">
        <v>409</v>
      </c>
      <c r="E542" s="67">
        <v>5</v>
      </c>
      <c r="F542" s="67" t="s">
        <v>409</v>
      </c>
      <c r="G542" s="67">
        <v>5</v>
      </c>
      <c r="H542" s="67" t="s">
        <v>409</v>
      </c>
      <c r="I542" s="67">
        <v>5</v>
      </c>
      <c r="J542" s="67" t="s">
        <v>409</v>
      </c>
      <c r="K542" s="67">
        <v>5</v>
      </c>
      <c r="L542" s="67" t="s">
        <v>409</v>
      </c>
      <c r="M542" s="67">
        <v>5</v>
      </c>
      <c r="N542" s="67" t="s">
        <v>409</v>
      </c>
      <c r="O542" s="67">
        <v>100</v>
      </c>
      <c r="P542" s="67" t="s">
        <v>409</v>
      </c>
      <c r="Q542" s="67">
        <v>100</v>
      </c>
      <c r="R542" s="67" t="s">
        <v>409</v>
      </c>
      <c r="S542" s="67">
        <v>100</v>
      </c>
      <c r="T542" s="67" t="s">
        <v>409</v>
      </c>
      <c r="U542" s="67">
        <v>0.5</v>
      </c>
      <c r="V542" s="67" t="s">
        <v>82</v>
      </c>
      <c r="W542" s="67" t="s">
        <v>82</v>
      </c>
      <c r="X542" s="67">
        <v>0.5</v>
      </c>
      <c r="Y542" s="67" t="s">
        <v>82</v>
      </c>
      <c r="Z542" s="67" t="s">
        <v>82</v>
      </c>
      <c r="AA542" s="67">
        <v>0.5</v>
      </c>
      <c r="AB542" s="67" t="s">
        <v>82</v>
      </c>
      <c r="AC542" s="67" t="s">
        <v>82</v>
      </c>
      <c r="AD542" s="67">
        <v>0.5</v>
      </c>
      <c r="AE542" s="67" t="s">
        <v>82</v>
      </c>
      <c r="AF542" s="67" t="s">
        <v>82</v>
      </c>
      <c r="AG542" s="67">
        <v>0.5</v>
      </c>
      <c r="AH542" s="67" t="s">
        <v>82</v>
      </c>
      <c r="AI542" s="67" t="s">
        <v>82</v>
      </c>
      <c r="AJ542" s="67">
        <v>0.5</v>
      </c>
      <c r="AK542" s="67" t="s">
        <v>82</v>
      </c>
      <c r="AL542" s="67" t="s">
        <v>82</v>
      </c>
      <c r="AM542" s="67" t="s">
        <v>82</v>
      </c>
      <c r="AN542" s="67" t="s">
        <v>82</v>
      </c>
      <c r="AO542" s="67" t="s">
        <v>82</v>
      </c>
      <c r="AP542" s="67" t="s">
        <v>82</v>
      </c>
      <c r="AQ542" s="67" t="s">
        <v>82</v>
      </c>
      <c r="AR542" s="67" t="s">
        <v>82</v>
      </c>
      <c r="AS542" s="67" t="s">
        <v>82</v>
      </c>
      <c r="AT542" s="67" t="s">
        <v>82</v>
      </c>
      <c r="AU542" s="67" t="s">
        <v>82</v>
      </c>
      <c r="AV542" s="67" t="s">
        <v>82</v>
      </c>
      <c r="AW542" s="67" t="s">
        <v>82</v>
      </c>
      <c r="AX542" s="67" t="s">
        <v>82</v>
      </c>
      <c r="AY542" s="67" t="s">
        <v>82</v>
      </c>
      <c r="AZ542" s="67" t="s">
        <v>82</v>
      </c>
      <c r="BA542" s="67" t="s">
        <v>82</v>
      </c>
      <c r="BB542" s="105" t="s">
        <v>1060</v>
      </c>
    </row>
    <row r="543" spans="1:54" ht="12.75">
      <c r="A543" s="67" t="s">
        <v>486</v>
      </c>
      <c r="B543" s="70" t="s">
        <v>1006</v>
      </c>
      <c r="C543" s="67">
        <v>5</v>
      </c>
      <c r="D543" s="67" t="s">
        <v>409</v>
      </c>
      <c r="E543" s="67">
        <v>5</v>
      </c>
      <c r="F543" s="67" t="s">
        <v>409</v>
      </c>
      <c r="G543" s="67">
        <v>5</v>
      </c>
      <c r="H543" s="67" t="s">
        <v>409</v>
      </c>
      <c r="I543" s="67">
        <v>5</v>
      </c>
      <c r="J543" s="67" t="s">
        <v>409</v>
      </c>
      <c r="K543" s="67">
        <v>5</v>
      </c>
      <c r="L543" s="67" t="s">
        <v>409</v>
      </c>
      <c r="M543" s="67">
        <v>5</v>
      </c>
      <c r="N543" s="67" t="s">
        <v>409</v>
      </c>
      <c r="O543" s="67">
        <v>100</v>
      </c>
      <c r="P543" s="67" t="s">
        <v>409</v>
      </c>
      <c r="Q543" s="67">
        <v>100</v>
      </c>
      <c r="R543" s="67" t="s">
        <v>409</v>
      </c>
      <c r="S543" s="67">
        <v>100</v>
      </c>
      <c r="T543" s="67" t="s">
        <v>409</v>
      </c>
      <c r="U543" s="67">
        <v>0.5</v>
      </c>
      <c r="V543" s="67" t="s">
        <v>82</v>
      </c>
      <c r="W543" s="67" t="s">
        <v>82</v>
      </c>
      <c r="X543" s="67">
        <v>0.5</v>
      </c>
      <c r="Y543" s="67" t="s">
        <v>82</v>
      </c>
      <c r="Z543" s="67" t="s">
        <v>82</v>
      </c>
      <c r="AA543" s="67">
        <v>0.5</v>
      </c>
      <c r="AB543" s="67" t="s">
        <v>82</v>
      </c>
      <c r="AC543" s="67" t="s">
        <v>82</v>
      </c>
      <c r="AD543" s="67">
        <v>0.5</v>
      </c>
      <c r="AE543" s="67" t="s">
        <v>82</v>
      </c>
      <c r="AF543" s="67" t="s">
        <v>82</v>
      </c>
      <c r="AG543" s="67">
        <v>0.5</v>
      </c>
      <c r="AH543" s="67" t="s">
        <v>82</v>
      </c>
      <c r="AI543" s="67" t="s">
        <v>82</v>
      </c>
      <c r="AJ543" s="67">
        <v>0.5</v>
      </c>
      <c r="AK543" s="67" t="s">
        <v>82</v>
      </c>
      <c r="AL543" s="67" t="s">
        <v>82</v>
      </c>
      <c r="AM543" s="67" t="s">
        <v>82</v>
      </c>
      <c r="AN543" s="67" t="s">
        <v>82</v>
      </c>
      <c r="AO543" s="67" t="s">
        <v>82</v>
      </c>
      <c r="AP543" s="67" t="s">
        <v>82</v>
      </c>
      <c r="AQ543" s="67" t="s">
        <v>82</v>
      </c>
      <c r="AR543" s="67" t="s">
        <v>82</v>
      </c>
      <c r="AS543" s="67" t="s">
        <v>82</v>
      </c>
      <c r="AT543" s="67" t="s">
        <v>82</v>
      </c>
      <c r="AU543" s="67" t="s">
        <v>82</v>
      </c>
      <c r="AV543" s="67" t="s">
        <v>82</v>
      </c>
      <c r="AW543" s="67" t="s">
        <v>82</v>
      </c>
      <c r="AX543" s="67" t="s">
        <v>82</v>
      </c>
      <c r="AY543" s="67" t="s">
        <v>82</v>
      </c>
      <c r="AZ543" s="67" t="s">
        <v>82</v>
      </c>
      <c r="BA543" s="67" t="s">
        <v>82</v>
      </c>
      <c r="BB543" s="105" t="s">
        <v>1060</v>
      </c>
    </row>
    <row r="544" spans="1:54" ht="12.75">
      <c r="A544" s="67" t="s">
        <v>487</v>
      </c>
      <c r="B544" s="70" t="s">
        <v>1007</v>
      </c>
      <c r="C544" s="67">
        <v>5</v>
      </c>
      <c r="D544" s="67" t="s">
        <v>409</v>
      </c>
      <c r="E544" s="67">
        <v>5</v>
      </c>
      <c r="F544" s="67" t="s">
        <v>409</v>
      </c>
      <c r="G544" s="67">
        <v>5</v>
      </c>
      <c r="H544" s="67" t="s">
        <v>409</v>
      </c>
      <c r="I544" s="67">
        <v>5</v>
      </c>
      <c r="J544" s="67" t="s">
        <v>409</v>
      </c>
      <c r="K544" s="67">
        <v>5</v>
      </c>
      <c r="L544" s="67" t="s">
        <v>409</v>
      </c>
      <c r="M544" s="67">
        <v>5</v>
      </c>
      <c r="N544" s="67" t="s">
        <v>409</v>
      </c>
      <c r="O544" s="67">
        <v>100</v>
      </c>
      <c r="P544" s="67" t="s">
        <v>409</v>
      </c>
      <c r="Q544" s="67">
        <v>100</v>
      </c>
      <c r="R544" s="67" t="s">
        <v>409</v>
      </c>
      <c r="S544" s="67">
        <v>100</v>
      </c>
      <c r="T544" s="67" t="s">
        <v>409</v>
      </c>
      <c r="U544" s="67">
        <v>0.5</v>
      </c>
      <c r="V544" s="67" t="s">
        <v>82</v>
      </c>
      <c r="W544" s="67" t="s">
        <v>82</v>
      </c>
      <c r="X544" s="67">
        <v>0.5</v>
      </c>
      <c r="Y544" s="67" t="s">
        <v>82</v>
      </c>
      <c r="Z544" s="67" t="s">
        <v>82</v>
      </c>
      <c r="AA544" s="67">
        <v>0.5</v>
      </c>
      <c r="AB544" s="67" t="s">
        <v>82</v>
      </c>
      <c r="AC544" s="67" t="s">
        <v>82</v>
      </c>
      <c r="AD544" s="67">
        <v>0.5</v>
      </c>
      <c r="AE544" s="67" t="s">
        <v>82</v>
      </c>
      <c r="AF544" s="67" t="s">
        <v>82</v>
      </c>
      <c r="AG544" s="67">
        <v>0.5</v>
      </c>
      <c r="AH544" s="67" t="s">
        <v>82</v>
      </c>
      <c r="AI544" s="67" t="s">
        <v>82</v>
      </c>
      <c r="AJ544" s="67">
        <v>0.5</v>
      </c>
      <c r="AK544" s="67" t="s">
        <v>82</v>
      </c>
      <c r="AL544" s="67" t="s">
        <v>82</v>
      </c>
      <c r="AM544" s="67" t="s">
        <v>82</v>
      </c>
      <c r="AN544" s="67" t="s">
        <v>82</v>
      </c>
      <c r="AO544" s="67" t="s">
        <v>82</v>
      </c>
      <c r="AP544" s="67" t="s">
        <v>82</v>
      </c>
      <c r="AQ544" s="67" t="s">
        <v>82</v>
      </c>
      <c r="AR544" s="67" t="s">
        <v>82</v>
      </c>
      <c r="AS544" s="67" t="s">
        <v>82</v>
      </c>
      <c r="AT544" s="67" t="s">
        <v>82</v>
      </c>
      <c r="AU544" s="67" t="s">
        <v>82</v>
      </c>
      <c r="AV544" s="67" t="s">
        <v>82</v>
      </c>
      <c r="AW544" s="67" t="s">
        <v>82</v>
      </c>
      <c r="AX544" s="67" t="s">
        <v>82</v>
      </c>
      <c r="AY544" s="67" t="s">
        <v>82</v>
      </c>
      <c r="AZ544" s="67" t="s">
        <v>82</v>
      </c>
      <c r="BA544" s="67" t="s">
        <v>82</v>
      </c>
      <c r="BB544" s="105" t="s">
        <v>1060</v>
      </c>
    </row>
    <row r="545" spans="1:54" ht="12.75">
      <c r="A545" s="68" t="s">
        <v>489</v>
      </c>
      <c r="B545" s="70" t="s">
        <v>1008</v>
      </c>
      <c r="C545" s="67">
        <v>5</v>
      </c>
      <c r="D545" s="67" t="s">
        <v>409</v>
      </c>
      <c r="E545" s="67">
        <v>5</v>
      </c>
      <c r="F545" s="67" t="s">
        <v>409</v>
      </c>
      <c r="G545" s="67">
        <v>5</v>
      </c>
      <c r="H545" s="67" t="s">
        <v>409</v>
      </c>
      <c r="I545" s="67">
        <v>5</v>
      </c>
      <c r="J545" s="67" t="s">
        <v>409</v>
      </c>
      <c r="K545" s="67">
        <v>5</v>
      </c>
      <c r="L545" s="67" t="s">
        <v>409</v>
      </c>
      <c r="M545" s="67">
        <v>5</v>
      </c>
      <c r="N545" s="67" t="s">
        <v>409</v>
      </c>
      <c r="O545" s="67">
        <v>100</v>
      </c>
      <c r="P545" s="67" t="s">
        <v>409</v>
      </c>
      <c r="Q545" s="67">
        <v>100</v>
      </c>
      <c r="R545" s="67" t="s">
        <v>409</v>
      </c>
      <c r="S545" s="67">
        <v>100</v>
      </c>
      <c r="T545" s="67" t="s">
        <v>409</v>
      </c>
      <c r="U545" s="67">
        <v>0.5</v>
      </c>
      <c r="V545" s="67" t="s">
        <v>82</v>
      </c>
      <c r="W545" s="67" t="s">
        <v>82</v>
      </c>
      <c r="X545" s="67">
        <v>0.5</v>
      </c>
      <c r="Y545" s="67" t="s">
        <v>82</v>
      </c>
      <c r="Z545" s="67" t="s">
        <v>82</v>
      </c>
      <c r="AA545" s="67">
        <v>0.5</v>
      </c>
      <c r="AB545" s="67" t="s">
        <v>82</v>
      </c>
      <c r="AC545" s="67" t="s">
        <v>82</v>
      </c>
      <c r="AD545" s="67">
        <v>0.5</v>
      </c>
      <c r="AE545" s="67" t="s">
        <v>82</v>
      </c>
      <c r="AF545" s="67" t="s">
        <v>82</v>
      </c>
      <c r="AG545" s="67">
        <v>0.5</v>
      </c>
      <c r="AH545" s="67" t="s">
        <v>82</v>
      </c>
      <c r="AI545" s="67" t="s">
        <v>82</v>
      </c>
      <c r="AJ545" s="67">
        <v>0.5</v>
      </c>
      <c r="AK545" s="67" t="s">
        <v>82</v>
      </c>
      <c r="AL545" s="67" t="s">
        <v>82</v>
      </c>
      <c r="AM545" s="67" t="s">
        <v>82</v>
      </c>
      <c r="AN545" s="67" t="s">
        <v>82</v>
      </c>
      <c r="AO545" s="67" t="s">
        <v>82</v>
      </c>
      <c r="AP545" s="67" t="s">
        <v>82</v>
      </c>
      <c r="AQ545" s="67" t="s">
        <v>82</v>
      </c>
      <c r="AR545" s="67" t="s">
        <v>82</v>
      </c>
      <c r="AS545" s="67" t="s">
        <v>82</v>
      </c>
      <c r="AT545" s="67" t="s">
        <v>82</v>
      </c>
      <c r="AU545" s="67" t="s">
        <v>82</v>
      </c>
      <c r="AV545" s="67" t="s">
        <v>82</v>
      </c>
      <c r="AW545" s="67" t="s">
        <v>82</v>
      </c>
      <c r="AX545" s="67" t="s">
        <v>82</v>
      </c>
      <c r="AY545" s="67" t="s">
        <v>82</v>
      </c>
      <c r="AZ545" s="67" t="s">
        <v>82</v>
      </c>
      <c r="BA545" s="67" t="s">
        <v>82</v>
      </c>
      <c r="BB545" s="105" t="s">
        <v>1060</v>
      </c>
    </row>
    <row r="546" spans="4:15" ht="12.75">
      <c r="D546" s="71"/>
      <c r="E546"/>
      <c r="F546" s="71"/>
      <c r="G546"/>
      <c r="H546" s="71"/>
      <c r="I546"/>
      <c r="J546" s="71"/>
      <c r="K546"/>
      <c r="L546" s="71"/>
      <c r="M546"/>
      <c r="N546" s="71"/>
      <c r="O546"/>
    </row>
    <row r="547" spans="4:15" ht="12.75">
      <c r="D547" s="71"/>
      <c r="E547"/>
      <c r="F547" s="71"/>
      <c r="G547"/>
      <c r="H547" s="71"/>
      <c r="I547"/>
      <c r="J547" s="71"/>
      <c r="K547"/>
      <c r="L547" s="71"/>
      <c r="M547"/>
      <c r="N547" s="71"/>
      <c r="O547"/>
    </row>
    <row r="548" spans="4:15" ht="12.75">
      <c r="D548" s="71"/>
      <c r="E548"/>
      <c r="F548" s="71"/>
      <c r="G548"/>
      <c r="H548" s="71"/>
      <c r="I548"/>
      <c r="J548" s="71"/>
      <c r="K548"/>
      <c r="L548" s="71"/>
      <c r="M548"/>
      <c r="N548" s="71"/>
      <c r="O548"/>
    </row>
    <row r="549" spans="4:15" ht="12.75">
      <c r="D549" s="71"/>
      <c r="E549"/>
      <c r="F549" s="71"/>
      <c r="G549"/>
      <c r="H549" s="71"/>
      <c r="I549"/>
      <c r="J549" s="71"/>
      <c r="K549"/>
      <c r="L549" s="71"/>
      <c r="M549"/>
      <c r="N549" s="71"/>
      <c r="O549"/>
    </row>
    <row r="550" spans="4:15" ht="12.75">
      <c r="D550" s="71"/>
      <c r="E550"/>
      <c r="F550" s="71"/>
      <c r="G550"/>
      <c r="H550" s="71"/>
      <c r="I550"/>
      <c r="J550" s="71"/>
      <c r="K550"/>
      <c r="L550" s="71"/>
      <c r="M550"/>
      <c r="N550" s="71"/>
      <c r="O550"/>
    </row>
    <row r="551" spans="4:15" ht="12.75">
      <c r="D551" s="71"/>
      <c r="E551"/>
      <c r="F551" s="71"/>
      <c r="G551"/>
      <c r="H551" s="71"/>
      <c r="I551"/>
      <c r="J551" s="71"/>
      <c r="K551"/>
      <c r="L551" s="71"/>
      <c r="M551"/>
      <c r="N551" s="71"/>
      <c r="O551"/>
    </row>
    <row r="552" spans="4:15" ht="12.75">
      <c r="D552" s="71"/>
      <c r="E552"/>
      <c r="F552" s="71"/>
      <c r="G552"/>
      <c r="H552" s="71"/>
      <c r="I552"/>
      <c r="J552" s="71"/>
      <c r="K552"/>
      <c r="L552" s="71"/>
      <c r="M552"/>
      <c r="N552" s="71"/>
      <c r="O552"/>
    </row>
    <row r="553" spans="4:15" ht="12.75">
      <c r="D553" s="71"/>
      <c r="E553"/>
      <c r="F553" s="71"/>
      <c r="G553"/>
      <c r="H553" s="71"/>
      <c r="I553"/>
      <c r="J553" s="71"/>
      <c r="K553"/>
      <c r="L553" s="71"/>
      <c r="M553"/>
      <c r="N553" s="71"/>
      <c r="O553"/>
    </row>
    <row r="554" spans="4:15" ht="12.75">
      <c r="D554" s="71"/>
      <c r="E554"/>
      <c r="F554" s="71"/>
      <c r="G554"/>
      <c r="H554" s="71"/>
      <c r="I554"/>
      <c r="J554" s="71"/>
      <c r="K554"/>
      <c r="L554" s="71"/>
      <c r="M554"/>
      <c r="N554" s="71"/>
      <c r="O554"/>
    </row>
    <row r="555" spans="4:15" ht="12.75">
      <c r="D555" s="71"/>
      <c r="E555"/>
      <c r="F555" s="71"/>
      <c r="G555"/>
      <c r="H555" s="71"/>
      <c r="I555"/>
      <c r="J555" s="71"/>
      <c r="K555"/>
      <c r="L555" s="71"/>
      <c r="M555"/>
      <c r="N555" s="71"/>
      <c r="O555"/>
    </row>
    <row r="556" spans="4:15" ht="12.75">
      <c r="D556" s="71"/>
      <c r="E556"/>
      <c r="F556" s="71"/>
      <c r="G556"/>
      <c r="H556" s="71"/>
      <c r="I556"/>
      <c r="J556" s="71"/>
      <c r="K556"/>
      <c r="L556" s="71"/>
      <c r="M556"/>
      <c r="N556" s="71"/>
      <c r="O556"/>
    </row>
    <row r="557" spans="4:15" ht="12.75">
      <c r="D557" s="71"/>
      <c r="E557"/>
      <c r="F557" s="71"/>
      <c r="G557"/>
      <c r="H557" s="71"/>
      <c r="I557"/>
      <c r="J557" s="71"/>
      <c r="K557"/>
      <c r="L557" s="71"/>
      <c r="M557"/>
      <c r="N557" s="71"/>
      <c r="O557"/>
    </row>
    <row r="558" spans="4:15" ht="12.75">
      <c r="D558" s="71"/>
      <c r="E558"/>
      <c r="F558" s="71"/>
      <c r="G558"/>
      <c r="H558" s="71"/>
      <c r="I558"/>
      <c r="J558" s="71"/>
      <c r="K558"/>
      <c r="L558" s="71"/>
      <c r="M558"/>
      <c r="N558" s="71"/>
      <c r="O558"/>
    </row>
    <row r="559" spans="4:15" ht="12.75">
      <c r="D559" s="71"/>
      <c r="E559"/>
      <c r="F559" s="71"/>
      <c r="G559"/>
      <c r="H559" s="71"/>
      <c r="I559"/>
      <c r="J559" s="71"/>
      <c r="K559"/>
      <c r="L559" s="71"/>
      <c r="M559"/>
      <c r="N559" s="71"/>
      <c r="O559"/>
    </row>
    <row r="560" spans="4:15" ht="12.75">
      <c r="D560" s="71"/>
      <c r="E560"/>
      <c r="F560" s="71"/>
      <c r="G560"/>
      <c r="H560" s="71"/>
      <c r="I560"/>
      <c r="J560" s="71"/>
      <c r="K560"/>
      <c r="L560" s="71"/>
      <c r="M560"/>
      <c r="N560" s="71"/>
      <c r="O560"/>
    </row>
    <row r="561" spans="4:15" ht="12.75">
      <c r="D561" s="71"/>
      <c r="E561"/>
      <c r="F561" s="71"/>
      <c r="G561"/>
      <c r="H561" s="71"/>
      <c r="I561"/>
      <c r="J561" s="71"/>
      <c r="K561"/>
      <c r="L561" s="71"/>
      <c r="M561"/>
      <c r="N561" s="71"/>
      <c r="O561"/>
    </row>
    <row r="562" spans="4:15" ht="12.75">
      <c r="D562" s="71"/>
      <c r="E562"/>
      <c r="F562" s="71"/>
      <c r="G562"/>
      <c r="H562" s="71"/>
      <c r="I562"/>
      <c r="J562" s="71"/>
      <c r="K562"/>
      <c r="L562" s="71"/>
      <c r="M562"/>
      <c r="N562" s="71"/>
      <c r="O562"/>
    </row>
    <row r="563" spans="4:15" ht="12.75">
      <c r="D563" s="71"/>
      <c r="E563"/>
      <c r="F563" s="71"/>
      <c r="G563"/>
      <c r="H563" s="71"/>
      <c r="I563"/>
      <c r="J563" s="71"/>
      <c r="K563"/>
      <c r="L563" s="71"/>
      <c r="M563"/>
      <c r="N563" s="71"/>
      <c r="O563"/>
    </row>
    <row r="564" spans="4:15" ht="12.75">
      <c r="D564" s="71"/>
      <c r="E564"/>
      <c r="F564" s="71"/>
      <c r="G564"/>
      <c r="H564" s="71"/>
      <c r="I564"/>
      <c r="J564" s="71"/>
      <c r="K564"/>
      <c r="L564" s="71"/>
      <c r="M564"/>
      <c r="N564" s="71"/>
      <c r="O564"/>
    </row>
    <row r="565" spans="4:15" ht="12.75">
      <c r="D565" s="71"/>
      <c r="E565"/>
      <c r="F565" s="71"/>
      <c r="G565"/>
      <c r="H565" s="71"/>
      <c r="I565"/>
      <c r="J565" s="71"/>
      <c r="K565"/>
      <c r="L565" s="71"/>
      <c r="M565"/>
      <c r="N565" s="71"/>
      <c r="O565"/>
    </row>
    <row r="566" spans="4:15" ht="12.75">
      <c r="D566" s="71"/>
      <c r="E566"/>
      <c r="F566" s="71"/>
      <c r="G566"/>
      <c r="H566" s="71"/>
      <c r="I566"/>
      <c r="J566" s="71"/>
      <c r="K566"/>
      <c r="L566" s="71"/>
      <c r="M566"/>
      <c r="N566" s="71"/>
      <c r="O566"/>
    </row>
    <row r="567" spans="4:15" ht="12.75">
      <c r="D567" s="71"/>
      <c r="E567"/>
      <c r="F567" s="71"/>
      <c r="G567"/>
      <c r="H567" s="71"/>
      <c r="I567"/>
      <c r="J567" s="71"/>
      <c r="K567"/>
      <c r="L567" s="71"/>
      <c r="M567"/>
      <c r="N567" s="71"/>
      <c r="O567"/>
    </row>
    <row r="568" spans="4:15" ht="12.75">
      <c r="D568" s="71"/>
      <c r="E568"/>
      <c r="F568" s="71"/>
      <c r="G568"/>
      <c r="H568" s="71"/>
      <c r="I568"/>
      <c r="J568" s="71"/>
      <c r="K568"/>
      <c r="L568" s="71"/>
      <c r="M568"/>
      <c r="N568" s="71"/>
      <c r="O568"/>
    </row>
    <row r="569" spans="4:15" ht="12.75">
      <c r="D569" s="71"/>
      <c r="E569"/>
      <c r="F569" s="71"/>
      <c r="G569"/>
      <c r="H569" s="71"/>
      <c r="I569"/>
      <c r="J569" s="71"/>
      <c r="K569"/>
      <c r="L569" s="71"/>
      <c r="M569"/>
      <c r="N569" s="71"/>
      <c r="O569"/>
    </row>
    <row r="570" spans="4:15" ht="12.75">
      <c r="D570" s="71"/>
      <c r="E570"/>
      <c r="F570" s="71"/>
      <c r="G570"/>
      <c r="H570" s="71"/>
      <c r="I570"/>
      <c r="J570" s="71"/>
      <c r="K570"/>
      <c r="L570" s="71"/>
      <c r="M570"/>
      <c r="N570" s="71"/>
      <c r="O570"/>
    </row>
    <row r="571" spans="4:15" ht="12.75">
      <c r="D571" s="71"/>
      <c r="E571"/>
      <c r="F571" s="71"/>
      <c r="G571"/>
      <c r="H571" s="71"/>
      <c r="I571"/>
      <c r="J571" s="71"/>
      <c r="K571"/>
      <c r="L571" s="71"/>
      <c r="M571"/>
      <c r="N571" s="71"/>
      <c r="O571"/>
    </row>
    <row r="572" spans="4:15" ht="12.75">
      <c r="D572" s="71"/>
      <c r="E572"/>
      <c r="F572" s="71"/>
      <c r="G572"/>
      <c r="H572" s="71"/>
      <c r="I572"/>
      <c r="J572" s="71"/>
      <c r="K572"/>
      <c r="L572" s="71"/>
      <c r="M572"/>
      <c r="N572" s="71"/>
      <c r="O572"/>
    </row>
    <row r="573" spans="4:15" ht="12.75">
      <c r="D573" s="71"/>
      <c r="E573"/>
      <c r="F573" s="71"/>
      <c r="G573"/>
      <c r="H573" s="71"/>
      <c r="I573"/>
      <c r="J573" s="71"/>
      <c r="K573"/>
      <c r="L573" s="71"/>
      <c r="M573"/>
      <c r="N573" s="71"/>
      <c r="O573"/>
    </row>
    <row r="574" spans="4:15" ht="12.75">
      <c r="D574" s="71"/>
      <c r="E574"/>
      <c r="F574" s="71"/>
      <c r="G574"/>
      <c r="H574" s="71"/>
      <c r="I574"/>
      <c r="J574" s="71"/>
      <c r="K574"/>
      <c r="L574" s="71"/>
      <c r="M574"/>
      <c r="N574" s="71"/>
      <c r="O574"/>
    </row>
    <row r="575" spans="4:15" ht="12.75">
      <c r="D575" s="71"/>
      <c r="E575"/>
      <c r="F575" s="71"/>
      <c r="G575"/>
      <c r="H575" s="71"/>
      <c r="I575"/>
      <c r="J575" s="71"/>
      <c r="K575"/>
      <c r="L575" s="71"/>
      <c r="M575"/>
      <c r="N575" s="71"/>
      <c r="O575"/>
    </row>
    <row r="576" spans="4:15" ht="12.75">
      <c r="D576" s="71"/>
      <c r="E576"/>
      <c r="F576" s="71"/>
      <c r="G576"/>
      <c r="H576" s="71"/>
      <c r="I576"/>
      <c r="J576" s="71"/>
      <c r="K576"/>
      <c r="L576" s="71"/>
      <c r="M576"/>
      <c r="N576" s="71"/>
      <c r="O576"/>
    </row>
    <row r="577" spans="4:15" ht="12.75">
      <c r="D577" s="71"/>
      <c r="E577"/>
      <c r="F577" s="71"/>
      <c r="G577"/>
      <c r="H577" s="71"/>
      <c r="I577"/>
      <c r="J577" s="71"/>
      <c r="K577"/>
      <c r="L577" s="71"/>
      <c r="M577"/>
      <c r="N577" s="71"/>
      <c r="O577"/>
    </row>
    <row r="578" spans="4:15" ht="12.75">
      <c r="D578" s="71"/>
      <c r="E578"/>
      <c r="F578" s="71"/>
      <c r="G578"/>
      <c r="H578" s="71"/>
      <c r="I578"/>
      <c r="J578" s="71"/>
      <c r="K578"/>
      <c r="L578" s="71"/>
      <c r="M578"/>
      <c r="N578" s="71"/>
      <c r="O578"/>
    </row>
    <row r="579" spans="4:15" ht="12.75">
      <c r="D579" s="71"/>
      <c r="E579"/>
      <c r="F579" s="71"/>
      <c r="G579"/>
      <c r="H579" s="71"/>
      <c r="I579"/>
      <c r="J579" s="71"/>
      <c r="K579"/>
      <c r="L579" s="71"/>
      <c r="M579"/>
      <c r="N579" s="71"/>
      <c r="O579"/>
    </row>
    <row r="580" spans="4:15" ht="12.75">
      <c r="D580" s="71"/>
      <c r="E580"/>
      <c r="F580" s="71"/>
      <c r="G580"/>
      <c r="H580" s="71"/>
      <c r="I580"/>
      <c r="J580" s="71"/>
      <c r="K580"/>
      <c r="L580" s="71"/>
      <c r="M580"/>
      <c r="N580" s="71"/>
      <c r="O580"/>
    </row>
    <row r="581" spans="4:15" ht="12.75">
      <c r="D581" s="71"/>
      <c r="E581"/>
      <c r="F581" s="71"/>
      <c r="G581"/>
      <c r="H581" s="71"/>
      <c r="I581"/>
      <c r="J581" s="71"/>
      <c r="K581"/>
      <c r="L581" s="71"/>
      <c r="M581"/>
      <c r="N581" s="71"/>
      <c r="O581"/>
    </row>
    <row r="582" spans="4:15" ht="12.75">
      <c r="D582" s="71"/>
      <c r="E582"/>
      <c r="F582" s="71"/>
      <c r="G582"/>
      <c r="H582" s="71"/>
      <c r="I582"/>
      <c r="J582" s="71"/>
      <c r="K582"/>
      <c r="L582" s="71"/>
      <c r="M582"/>
      <c r="N582" s="71"/>
      <c r="O582"/>
    </row>
    <row r="583" spans="4:15" ht="12.75">
      <c r="D583" s="71"/>
      <c r="E583"/>
      <c r="F583" s="71"/>
      <c r="G583"/>
      <c r="H583" s="71"/>
      <c r="I583"/>
      <c r="J583" s="71"/>
      <c r="K583"/>
      <c r="L583" s="71"/>
      <c r="M583"/>
      <c r="N583" s="71"/>
      <c r="O583"/>
    </row>
    <row r="584" spans="4:15" ht="12.75">
      <c r="D584" s="71"/>
      <c r="E584"/>
      <c r="F584" s="71"/>
      <c r="G584"/>
      <c r="H584" s="71"/>
      <c r="I584"/>
      <c r="J584" s="71"/>
      <c r="K584"/>
      <c r="L584" s="71"/>
      <c r="M584"/>
      <c r="N584" s="71"/>
      <c r="O584"/>
    </row>
    <row r="585" spans="4:15" ht="12.75">
      <c r="D585" s="71"/>
      <c r="E585"/>
      <c r="F585" s="71"/>
      <c r="G585"/>
      <c r="H585" s="71"/>
      <c r="I585"/>
      <c r="J585" s="71"/>
      <c r="K585"/>
      <c r="L585" s="71"/>
      <c r="M585"/>
      <c r="N585" s="71"/>
      <c r="O585"/>
    </row>
    <row r="586" spans="4:15" ht="12.75">
      <c r="D586" s="71"/>
      <c r="E586"/>
      <c r="F586" s="71"/>
      <c r="G586"/>
      <c r="H586" s="71"/>
      <c r="I586"/>
      <c r="J586" s="71"/>
      <c r="K586"/>
      <c r="L586" s="71"/>
      <c r="M586"/>
      <c r="N586" s="71"/>
      <c r="O586"/>
    </row>
    <row r="587" spans="4:15" ht="12.75">
      <c r="D587" s="71"/>
      <c r="E587"/>
      <c r="F587" s="71"/>
      <c r="G587"/>
      <c r="H587" s="71"/>
      <c r="I587"/>
      <c r="J587" s="71"/>
      <c r="K587"/>
      <c r="L587" s="71"/>
      <c r="M587"/>
      <c r="N587" s="71"/>
      <c r="O587"/>
    </row>
    <row r="588" spans="4:15" ht="12.75">
      <c r="D588" s="71"/>
      <c r="E588"/>
      <c r="F588" s="71"/>
      <c r="G588"/>
      <c r="H588" s="71"/>
      <c r="I588"/>
      <c r="J588" s="71"/>
      <c r="K588"/>
      <c r="L588" s="71"/>
      <c r="M588"/>
      <c r="N588" s="71"/>
      <c r="O588"/>
    </row>
    <row r="589" spans="4:15" ht="12.75">
      <c r="D589" s="71"/>
      <c r="E589"/>
      <c r="F589" s="71"/>
      <c r="G589"/>
      <c r="H589" s="71"/>
      <c r="I589"/>
      <c r="J589" s="71"/>
      <c r="K589"/>
      <c r="L589" s="71"/>
      <c r="M589"/>
      <c r="N589" s="71"/>
      <c r="O589"/>
    </row>
    <row r="590" spans="4:15" ht="12.75">
      <c r="D590" s="71"/>
      <c r="E590"/>
      <c r="F590" s="71"/>
      <c r="G590"/>
      <c r="H590" s="71"/>
      <c r="I590"/>
      <c r="J590" s="71"/>
      <c r="K590"/>
      <c r="L590" s="71"/>
      <c r="M590"/>
      <c r="N590" s="71"/>
      <c r="O590"/>
    </row>
    <row r="591" spans="4:15" ht="12.75">
      <c r="D591" s="71"/>
      <c r="E591"/>
      <c r="F591" s="71"/>
      <c r="G591"/>
      <c r="H591" s="71"/>
      <c r="I591"/>
      <c r="J591" s="71"/>
      <c r="K591"/>
      <c r="L591" s="71"/>
      <c r="M591"/>
      <c r="N591" s="71"/>
      <c r="O591"/>
    </row>
    <row r="592" spans="4:15" ht="12.75">
      <c r="D592" s="71"/>
      <c r="E592"/>
      <c r="F592" s="71"/>
      <c r="G592"/>
      <c r="H592" s="71"/>
      <c r="I592"/>
      <c r="J592" s="71"/>
      <c r="K592"/>
      <c r="L592" s="71"/>
      <c r="M592"/>
      <c r="N592" s="71"/>
      <c r="O592"/>
    </row>
    <row r="593" spans="4:15" ht="12.75">
      <c r="D593" s="71"/>
      <c r="E593"/>
      <c r="F593" s="71"/>
      <c r="G593"/>
      <c r="H593" s="71"/>
      <c r="I593"/>
      <c r="J593" s="71"/>
      <c r="K593"/>
      <c r="L593" s="71"/>
      <c r="M593"/>
      <c r="N593" s="71"/>
      <c r="O593"/>
    </row>
    <row r="594" spans="4:15" ht="12.75">
      <c r="D594" s="71"/>
      <c r="E594"/>
      <c r="F594" s="71"/>
      <c r="G594"/>
      <c r="H594" s="71"/>
      <c r="I594"/>
      <c r="J594" s="71"/>
      <c r="K594"/>
      <c r="L594" s="71"/>
      <c r="M594"/>
      <c r="N594" s="71"/>
      <c r="O594"/>
    </row>
    <row r="595" spans="4:15" ht="12.75">
      <c r="D595" s="71"/>
      <c r="E595"/>
      <c r="F595" s="71"/>
      <c r="G595"/>
      <c r="H595" s="71"/>
      <c r="I595"/>
      <c r="J595" s="71"/>
      <c r="K595"/>
      <c r="L595" s="71"/>
      <c r="M595"/>
      <c r="N595" s="71"/>
      <c r="O595"/>
    </row>
    <row r="596" spans="4:15" ht="12.75">
      <c r="D596" s="71"/>
      <c r="E596"/>
      <c r="F596" s="71"/>
      <c r="G596"/>
      <c r="H596" s="71"/>
      <c r="I596"/>
      <c r="J596" s="71"/>
      <c r="K596"/>
      <c r="L596" s="71"/>
      <c r="M596"/>
      <c r="N596" s="71"/>
      <c r="O596"/>
    </row>
    <row r="597" spans="4:15" ht="12.75">
      <c r="D597" s="71"/>
      <c r="E597"/>
      <c r="F597" s="71"/>
      <c r="G597"/>
      <c r="H597" s="71"/>
      <c r="I597"/>
      <c r="J597" s="71"/>
      <c r="K597"/>
      <c r="L597" s="71"/>
      <c r="M597"/>
      <c r="N597" s="71"/>
      <c r="O597"/>
    </row>
    <row r="598" spans="4:15" ht="12.75">
      <c r="D598" s="71"/>
      <c r="E598"/>
      <c r="F598" s="71"/>
      <c r="G598"/>
      <c r="H598" s="71"/>
      <c r="I598"/>
      <c r="J598" s="71"/>
      <c r="K598"/>
      <c r="L598" s="71"/>
      <c r="M598"/>
      <c r="N598" s="71"/>
      <c r="O598"/>
    </row>
    <row r="599" spans="4:15" ht="12.75">
      <c r="D599" s="71"/>
      <c r="E599"/>
      <c r="F599" s="71"/>
      <c r="G599"/>
      <c r="H599" s="71"/>
      <c r="I599"/>
      <c r="J599" s="71"/>
      <c r="K599"/>
      <c r="L599" s="71"/>
      <c r="M599"/>
      <c r="N599" s="71"/>
      <c r="O599"/>
    </row>
    <row r="600" spans="4:15" ht="12.75">
      <c r="D600" s="71"/>
      <c r="E600"/>
      <c r="F600" s="71"/>
      <c r="G600"/>
      <c r="H600" s="71"/>
      <c r="I600"/>
      <c r="J600" s="71"/>
      <c r="K600"/>
      <c r="L600" s="71"/>
      <c r="M600"/>
      <c r="N600" s="71"/>
      <c r="O600"/>
    </row>
    <row r="601" spans="4:15" ht="12.75">
      <c r="D601" s="71"/>
      <c r="E601"/>
      <c r="F601" s="71"/>
      <c r="G601"/>
      <c r="H601" s="71"/>
      <c r="I601"/>
      <c r="J601" s="71"/>
      <c r="K601"/>
      <c r="L601" s="71"/>
      <c r="M601"/>
      <c r="N601" s="71"/>
      <c r="O601"/>
    </row>
    <row r="602" spans="4:15" ht="12.75">
      <c r="D602" s="71"/>
      <c r="E602"/>
      <c r="F602" s="71"/>
      <c r="G602"/>
      <c r="H602" s="71"/>
      <c r="I602"/>
      <c r="J602" s="71"/>
      <c r="K602"/>
      <c r="L602" s="71"/>
      <c r="M602"/>
      <c r="N602" s="71"/>
      <c r="O602"/>
    </row>
    <row r="603" spans="4:15" ht="12.75">
      <c r="D603" s="71"/>
      <c r="E603"/>
      <c r="F603" s="71"/>
      <c r="G603"/>
      <c r="H603" s="71"/>
      <c r="I603"/>
      <c r="J603" s="71"/>
      <c r="K603"/>
      <c r="L603" s="71"/>
      <c r="M603"/>
      <c r="N603" s="71"/>
      <c r="O603"/>
    </row>
    <row r="604" spans="4:15" ht="12.75">
      <c r="D604" s="71"/>
      <c r="E604"/>
      <c r="F604" s="71"/>
      <c r="G604"/>
      <c r="H604" s="71"/>
      <c r="I604"/>
      <c r="J604" s="71"/>
      <c r="K604"/>
      <c r="L604" s="71"/>
      <c r="M604"/>
      <c r="N604" s="71"/>
      <c r="O604"/>
    </row>
    <row r="605" spans="4:15" ht="12.75">
      <c r="D605" s="71"/>
      <c r="E605"/>
      <c r="F605" s="71"/>
      <c r="G605"/>
      <c r="H605" s="71"/>
      <c r="I605"/>
      <c r="J605" s="71"/>
      <c r="K605"/>
      <c r="L605" s="71"/>
      <c r="M605"/>
      <c r="N605" s="71"/>
      <c r="O605"/>
    </row>
    <row r="606" spans="4:15" ht="12.75" customHeight="1">
      <c r="D606" s="71"/>
      <c r="E606"/>
      <c r="F606" s="71"/>
      <c r="G606"/>
      <c r="H606" s="71"/>
      <c r="I606"/>
      <c r="J606" s="71"/>
      <c r="K606"/>
      <c r="L606" s="71"/>
      <c r="M606"/>
      <c r="N606" s="71"/>
      <c r="O606"/>
    </row>
    <row r="607" spans="1:15" ht="12.75" customHeight="1" hidden="1">
      <c r="A607" s="84" t="s">
        <v>1023</v>
      </c>
      <c r="B607" s="84" t="s">
        <v>1033</v>
      </c>
      <c r="C607" s="84" t="s">
        <v>1023</v>
      </c>
      <c r="D607" s="84"/>
      <c r="E607"/>
      <c r="F607" s="71"/>
      <c r="G607"/>
      <c r="H607" s="71"/>
      <c r="I607"/>
      <c r="J607" s="71"/>
      <c r="K607"/>
      <c r="L607" s="71"/>
      <c r="M607"/>
      <c r="N607" s="71"/>
      <c r="O607"/>
    </row>
    <row r="608" spans="1:15" ht="12.75" customHeight="1" hidden="1">
      <c r="A608" s="85" t="s">
        <v>78</v>
      </c>
      <c r="B608" s="85" t="s">
        <v>491</v>
      </c>
      <c r="C608" s="85" t="s">
        <v>78</v>
      </c>
      <c r="D608" s="85"/>
      <c r="E608"/>
      <c r="F608" s="71"/>
      <c r="G608"/>
      <c r="H608" s="71"/>
      <c r="I608"/>
      <c r="J608" s="71"/>
      <c r="K608"/>
      <c r="L608" s="71"/>
      <c r="M608"/>
      <c r="N608" s="71"/>
      <c r="O608"/>
    </row>
    <row r="609" spans="1:15" ht="12.75" customHeight="1" hidden="1">
      <c r="A609" s="85" t="s">
        <v>83</v>
      </c>
      <c r="B609" s="85" t="s">
        <v>493</v>
      </c>
      <c r="C609" s="85" t="s">
        <v>83</v>
      </c>
      <c r="D609" s="85"/>
      <c r="E609"/>
      <c r="F609" s="71"/>
      <c r="G609"/>
      <c r="H609" s="71"/>
      <c r="I609"/>
      <c r="J609" s="71"/>
      <c r="K609"/>
      <c r="L609" s="71"/>
      <c r="M609"/>
      <c r="N609" s="71"/>
      <c r="O609"/>
    </row>
    <row r="610" spans="1:15" ht="12.75" customHeight="1" hidden="1">
      <c r="A610" s="85" t="s">
        <v>84</v>
      </c>
      <c r="B610" s="85" t="s">
        <v>494</v>
      </c>
      <c r="C610" s="85" t="s">
        <v>84</v>
      </c>
      <c r="D610" s="85"/>
      <c r="E610"/>
      <c r="F610" s="71"/>
      <c r="G610"/>
      <c r="H610" s="71"/>
      <c r="I610"/>
      <c r="J610" s="71"/>
      <c r="K610"/>
      <c r="L610" s="71"/>
      <c r="M610"/>
      <c r="N610" s="71"/>
      <c r="O610"/>
    </row>
    <row r="611" spans="1:15" ht="12.75" customHeight="1" hidden="1">
      <c r="A611" s="85" t="s">
        <v>85</v>
      </c>
      <c r="B611" s="85" t="s">
        <v>495</v>
      </c>
      <c r="C611" s="85" t="s">
        <v>85</v>
      </c>
      <c r="D611" s="85"/>
      <c r="E611"/>
      <c r="F611" s="71"/>
      <c r="G611"/>
      <c r="H611" s="71"/>
      <c r="I611"/>
      <c r="J611" s="71"/>
      <c r="K611"/>
      <c r="L611" s="71"/>
      <c r="M611"/>
      <c r="N611" s="71"/>
      <c r="O611"/>
    </row>
    <row r="612" spans="1:15" ht="12.75" customHeight="1" hidden="1">
      <c r="A612" s="85" t="s">
        <v>408</v>
      </c>
      <c r="B612" s="85" t="s">
        <v>939</v>
      </c>
      <c r="C612" s="85" t="s">
        <v>408</v>
      </c>
      <c r="D612" s="85"/>
      <c r="E612"/>
      <c r="F612" s="71"/>
      <c r="G612"/>
      <c r="H612" s="71"/>
      <c r="I612"/>
      <c r="J612" s="71"/>
      <c r="K612"/>
      <c r="L612" s="71"/>
      <c r="M612"/>
      <c r="N612" s="71"/>
      <c r="O612"/>
    </row>
    <row r="613" spans="1:15" ht="12.75" customHeight="1" hidden="1">
      <c r="A613" s="85" t="s">
        <v>410</v>
      </c>
      <c r="B613" s="85" t="s">
        <v>940</v>
      </c>
      <c r="C613" s="85" t="s">
        <v>410</v>
      </c>
      <c r="D613" s="85"/>
      <c r="E613"/>
      <c r="F613" s="71"/>
      <c r="G613"/>
      <c r="H613" s="71"/>
      <c r="I613"/>
      <c r="J613" s="71"/>
      <c r="K613"/>
      <c r="L613" s="71"/>
      <c r="M613"/>
      <c r="N613" s="71"/>
      <c r="O613"/>
    </row>
    <row r="614" spans="1:15" ht="12.75" customHeight="1" hidden="1">
      <c r="A614" s="85" t="s">
        <v>86</v>
      </c>
      <c r="B614" s="85" t="s">
        <v>496</v>
      </c>
      <c r="C614" s="85" t="s">
        <v>86</v>
      </c>
      <c r="D614" s="85"/>
      <c r="E614"/>
      <c r="F614" s="71"/>
      <c r="G614"/>
      <c r="H614" s="71"/>
      <c r="I614"/>
      <c r="J614" s="71"/>
      <c r="K614"/>
      <c r="L614" s="71"/>
      <c r="M614"/>
      <c r="N614" s="71"/>
      <c r="O614"/>
    </row>
    <row r="615" spans="1:15" ht="12.75" customHeight="1" hidden="1">
      <c r="A615" s="85" t="s">
        <v>87</v>
      </c>
      <c r="B615" s="85" t="s">
        <v>497</v>
      </c>
      <c r="C615" s="85" t="s">
        <v>87</v>
      </c>
      <c r="D615" s="85"/>
      <c r="E615"/>
      <c r="F615" s="71"/>
      <c r="G615"/>
      <c r="H615" s="71"/>
      <c r="I615"/>
      <c r="J615" s="71"/>
      <c r="K615"/>
      <c r="L615" s="71"/>
      <c r="M615"/>
      <c r="N615" s="71"/>
      <c r="O615"/>
    </row>
    <row r="616" spans="1:15" ht="12.75" customHeight="1" hidden="1">
      <c r="A616" s="85" t="s">
        <v>88</v>
      </c>
      <c r="B616" s="85" t="s">
        <v>498</v>
      </c>
      <c r="C616" s="85" t="s">
        <v>88</v>
      </c>
      <c r="D616" s="85"/>
      <c r="E616"/>
      <c r="F616" s="71"/>
      <c r="G616"/>
      <c r="H616" s="71"/>
      <c r="I616"/>
      <c r="J616" s="71"/>
      <c r="K616"/>
      <c r="L616" s="71"/>
      <c r="M616"/>
      <c r="N616" s="71"/>
      <c r="O616"/>
    </row>
    <row r="617" spans="1:15" ht="12.75" customHeight="1" hidden="1">
      <c r="A617" s="85" t="s">
        <v>89</v>
      </c>
      <c r="B617" s="85" t="s">
        <v>499</v>
      </c>
      <c r="C617" s="85" t="s">
        <v>89</v>
      </c>
      <c r="D617" s="85"/>
      <c r="E617"/>
      <c r="F617" s="71"/>
      <c r="G617"/>
      <c r="H617" s="71"/>
      <c r="I617"/>
      <c r="J617" s="71"/>
      <c r="K617"/>
      <c r="L617" s="71"/>
      <c r="M617"/>
      <c r="N617" s="71"/>
      <c r="O617"/>
    </row>
    <row r="618" spans="1:15" ht="12.75" customHeight="1" hidden="1">
      <c r="A618" s="85" t="s">
        <v>90</v>
      </c>
      <c r="B618" s="85" t="s">
        <v>500</v>
      </c>
      <c r="C618" s="85" t="s">
        <v>90</v>
      </c>
      <c r="D618" s="85"/>
      <c r="E618"/>
      <c r="F618" s="71"/>
      <c r="G618"/>
      <c r="H618" s="71"/>
      <c r="I618"/>
      <c r="J618" s="71"/>
      <c r="K618"/>
      <c r="L618" s="71"/>
      <c r="M618"/>
      <c r="N618" s="71"/>
      <c r="O618"/>
    </row>
    <row r="619" spans="1:15" ht="12.75" customHeight="1" hidden="1">
      <c r="A619" s="85" t="s">
        <v>91</v>
      </c>
      <c r="B619" s="85" t="s">
        <v>501</v>
      </c>
      <c r="C619" s="85" t="s">
        <v>91</v>
      </c>
      <c r="D619" s="85"/>
      <c r="E619"/>
      <c r="F619" s="71"/>
      <c r="G619"/>
      <c r="H619" s="71"/>
      <c r="I619"/>
      <c r="J619" s="71"/>
      <c r="K619"/>
      <c r="L619" s="71"/>
      <c r="M619"/>
      <c r="N619" s="71"/>
      <c r="O619"/>
    </row>
    <row r="620" spans="1:15" ht="12.75" customHeight="1" hidden="1">
      <c r="A620" s="85" t="s">
        <v>92</v>
      </c>
      <c r="B620" s="85" t="s">
        <v>502</v>
      </c>
      <c r="C620" s="85" t="s">
        <v>92</v>
      </c>
      <c r="D620" s="85"/>
      <c r="E620"/>
      <c r="F620" s="71"/>
      <c r="G620"/>
      <c r="H620" s="71"/>
      <c r="I620"/>
      <c r="J620" s="71"/>
      <c r="K620"/>
      <c r="L620" s="71"/>
      <c r="M620"/>
      <c r="N620" s="71"/>
      <c r="O620"/>
    </row>
    <row r="621" spans="1:15" ht="12.75" customHeight="1" hidden="1">
      <c r="A621" s="85" t="s">
        <v>93</v>
      </c>
      <c r="B621" s="85" t="s">
        <v>503</v>
      </c>
      <c r="C621" s="85" t="s">
        <v>93</v>
      </c>
      <c r="D621" s="85"/>
      <c r="E621"/>
      <c r="F621" s="71"/>
      <c r="G621"/>
      <c r="H621" s="71"/>
      <c r="I621"/>
      <c r="J621" s="71"/>
      <c r="K621"/>
      <c r="L621" s="71"/>
      <c r="M621"/>
      <c r="N621" s="71"/>
      <c r="O621"/>
    </row>
    <row r="622" spans="1:15" ht="12.75" customHeight="1" hidden="1">
      <c r="A622" s="85" t="s">
        <v>94</v>
      </c>
      <c r="B622" s="85" t="s">
        <v>504</v>
      </c>
      <c r="C622" s="85" t="s">
        <v>94</v>
      </c>
      <c r="D622" s="85"/>
      <c r="E622"/>
      <c r="F622" s="71"/>
      <c r="G622"/>
      <c r="H622" s="71"/>
      <c r="I622"/>
      <c r="J622" s="71"/>
      <c r="K622"/>
      <c r="L622" s="71"/>
      <c r="M622"/>
      <c r="N622" s="71"/>
      <c r="O622"/>
    </row>
    <row r="623" spans="1:15" ht="12.75" customHeight="1" hidden="1">
      <c r="A623" s="85" t="s">
        <v>96</v>
      </c>
      <c r="B623" s="85" t="s">
        <v>505</v>
      </c>
      <c r="C623" s="85" t="s">
        <v>96</v>
      </c>
      <c r="D623" s="85"/>
      <c r="E623"/>
      <c r="F623" s="71"/>
      <c r="G623"/>
      <c r="H623" s="71"/>
      <c r="I623"/>
      <c r="J623" s="71"/>
      <c r="K623"/>
      <c r="L623" s="71"/>
      <c r="M623"/>
      <c r="N623" s="71"/>
      <c r="O623"/>
    </row>
    <row r="624" spans="1:15" ht="12.75" customHeight="1" hidden="1">
      <c r="A624" s="85" t="s">
        <v>506</v>
      </c>
      <c r="B624" s="85" t="s">
        <v>507</v>
      </c>
      <c r="C624" s="85" t="s">
        <v>506</v>
      </c>
      <c r="D624" s="85"/>
      <c r="E624"/>
      <c r="F624" s="71"/>
      <c r="G624"/>
      <c r="H624" s="71"/>
      <c r="I624"/>
      <c r="J624" s="71"/>
      <c r="K624"/>
      <c r="L624" s="71"/>
      <c r="M624"/>
      <c r="N624" s="71"/>
      <c r="O624"/>
    </row>
    <row r="625" spans="1:15" ht="12.75" customHeight="1" hidden="1">
      <c r="A625" s="85" t="s">
        <v>508</v>
      </c>
      <c r="B625" s="85" t="s">
        <v>509</v>
      </c>
      <c r="C625" s="85" t="s">
        <v>508</v>
      </c>
      <c r="D625" s="85"/>
      <c r="E625"/>
      <c r="F625" s="71"/>
      <c r="G625"/>
      <c r="H625" s="71"/>
      <c r="I625"/>
      <c r="J625" s="71"/>
      <c r="K625"/>
      <c r="L625" s="71"/>
      <c r="M625"/>
      <c r="N625" s="71"/>
      <c r="O625"/>
    </row>
    <row r="626" spans="1:15" ht="12.75" customHeight="1" hidden="1">
      <c r="A626" s="85" t="s">
        <v>97</v>
      </c>
      <c r="B626" s="85" t="s">
        <v>510</v>
      </c>
      <c r="C626" s="85" t="s">
        <v>97</v>
      </c>
      <c r="D626" s="85"/>
      <c r="E626"/>
      <c r="F626" s="71"/>
      <c r="G626"/>
      <c r="H626" s="71"/>
      <c r="I626"/>
      <c r="J626" s="71"/>
      <c r="K626"/>
      <c r="L626" s="71"/>
      <c r="M626"/>
      <c r="N626" s="71"/>
      <c r="O626"/>
    </row>
    <row r="627" spans="1:15" ht="12.75" customHeight="1" hidden="1">
      <c r="A627" s="85" t="s">
        <v>98</v>
      </c>
      <c r="B627" s="85" t="s">
        <v>511</v>
      </c>
      <c r="C627" s="85" t="s">
        <v>98</v>
      </c>
      <c r="D627" s="85"/>
      <c r="E627"/>
      <c r="F627" s="71"/>
      <c r="G627"/>
      <c r="H627" s="71"/>
      <c r="I627"/>
      <c r="J627" s="71"/>
      <c r="K627"/>
      <c r="L627" s="71"/>
      <c r="M627"/>
      <c r="N627" s="71"/>
      <c r="O627"/>
    </row>
    <row r="628" spans="1:15" ht="12.75" customHeight="1" hidden="1">
      <c r="A628" s="85" t="s">
        <v>404</v>
      </c>
      <c r="B628" s="85" t="s">
        <v>933</v>
      </c>
      <c r="C628" s="85" t="s">
        <v>404</v>
      </c>
      <c r="D628" s="85"/>
      <c r="E628"/>
      <c r="F628" s="71"/>
      <c r="G628"/>
      <c r="H628" s="71"/>
      <c r="I628"/>
      <c r="J628" s="71"/>
      <c r="K628"/>
      <c r="L628" s="71"/>
      <c r="M628"/>
      <c r="N628" s="71"/>
      <c r="O628"/>
    </row>
    <row r="629" spans="1:15" ht="12.75" customHeight="1" hidden="1">
      <c r="A629" s="85" t="s">
        <v>512</v>
      </c>
      <c r="B629" s="85" t="s">
        <v>513</v>
      </c>
      <c r="C629" s="85" t="s">
        <v>512</v>
      </c>
      <c r="D629" s="85"/>
      <c r="E629"/>
      <c r="F629" s="71"/>
      <c r="G629"/>
      <c r="H629" s="71"/>
      <c r="I629"/>
      <c r="J629" s="71"/>
      <c r="K629"/>
      <c r="L629" s="71"/>
      <c r="M629"/>
      <c r="N629" s="71"/>
      <c r="O629"/>
    </row>
    <row r="630" spans="1:15" ht="12.75" customHeight="1" hidden="1">
      <c r="A630" s="85" t="s">
        <v>99</v>
      </c>
      <c r="B630" s="85" t="s">
        <v>514</v>
      </c>
      <c r="C630" s="85" t="s">
        <v>99</v>
      </c>
      <c r="D630" s="85"/>
      <c r="E630"/>
      <c r="F630" s="71"/>
      <c r="G630"/>
      <c r="H630" s="71"/>
      <c r="I630"/>
      <c r="J630" s="71"/>
      <c r="K630"/>
      <c r="L630" s="71"/>
      <c r="M630"/>
      <c r="N630" s="71"/>
      <c r="O630"/>
    </row>
    <row r="631" spans="1:15" ht="12.75" customHeight="1" hidden="1">
      <c r="A631" s="85" t="s">
        <v>100</v>
      </c>
      <c r="B631" s="85" t="s">
        <v>515</v>
      </c>
      <c r="C631" s="85" t="s">
        <v>100</v>
      </c>
      <c r="D631" s="85"/>
      <c r="E631"/>
      <c r="F631" s="71"/>
      <c r="G631"/>
      <c r="H631" s="71"/>
      <c r="I631"/>
      <c r="J631" s="71"/>
      <c r="K631"/>
      <c r="L631" s="71"/>
      <c r="M631"/>
      <c r="N631" s="71"/>
      <c r="O631"/>
    </row>
    <row r="632" spans="1:15" ht="12.75" customHeight="1" hidden="1">
      <c r="A632" s="85" t="s">
        <v>101</v>
      </c>
      <c r="B632" s="85" t="s">
        <v>516</v>
      </c>
      <c r="C632" s="85" t="s">
        <v>101</v>
      </c>
      <c r="D632" s="85"/>
      <c r="E632"/>
      <c r="F632" s="71"/>
      <c r="G632"/>
      <c r="H632" s="71"/>
      <c r="I632"/>
      <c r="J632" s="71"/>
      <c r="K632"/>
      <c r="L632" s="71"/>
      <c r="M632"/>
      <c r="N632" s="71"/>
      <c r="O632"/>
    </row>
    <row r="633" spans="1:15" ht="12.75" customHeight="1" hidden="1">
      <c r="A633" s="85" t="s">
        <v>103</v>
      </c>
      <c r="B633" s="85" t="s">
        <v>517</v>
      </c>
      <c r="C633" s="85" t="s">
        <v>103</v>
      </c>
      <c r="D633" s="85"/>
      <c r="E633"/>
      <c r="F633" s="71"/>
      <c r="G633"/>
      <c r="H633" s="71"/>
      <c r="I633"/>
      <c r="J633" s="71"/>
      <c r="K633"/>
      <c r="L633" s="71"/>
      <c r="M633"/>
      <c r="N633" s="71"/>
      <c r="O633"/>
    </row>
    <row r="634" spans="1:15" ht="12.75" customHeight="1" hidden="1">
      <c r="A634" s="85" t="s">
        <v>411</v>
      </c>
      <c r="B634" s="85" t="s">
        <v>941</v>
      </c>
      <c r="C634" s="85" t="s">
        <v>411</v>
      </c>
      <c r="D634" s="85"/>
      <c r="E634"/>
      <c r="F634" s="71"/>
      <c r="G634"/>
      <c r="H634" s="71"/>
      <c r="I634"/>
      <c r="J634" s="71"/>
      <c r="K634"/>
      <c r="L634" s="71"/>
      <c r="M634"/>
      <c r="N634" s="71"/>
      <c r="O634"/>
    </row>
    <row r="635" spans="1:15" ht="12.75" customHeight="1" hidden="1">
      <c r="A635" s="85" t="s">
        <v>942</v>
      </c>
      <c r="B635" s="85" t="s">
        <v>943</v>
      </c>
      <c r="C635" s="85" t="s">
        <v>942</v>
      </c>
      <c r="D635" s="85"/>
      <c r="E635"/>
      <c r="F635" s="71"/>
      <c r="G635"/>
      <c r="H635" s="71"/>
      <c r="I635"/>
      <c r="J635" s="71"/>
      <c r="K635"/>
      <c r="L635" s="71"/>
      <c r="M635"/>
      <c r="N635" s="71"/>
      <c r="O635"/>
    </row>
    <row r="636" spans="1:15" ht="12.75" customHeight="1" hidden="1">
      <c r="A636" s="85" t="s">
        <v>104</v>
      </c>
      <c r="B636" s="85" t="s">
        <v>518</v>
      </c>
      <c r="C636" s="85" t="s">
        <v>104</v>
      </c>
      <c r="D636" s="85"/>
      <c r="E636"/>
      <c r="F636" s="71"/>
      <c r="G636"/>
      <c r="H636" s="71"/>
      <c r="I636"/>
      <c r="J636" s="71"/>
      <c r="K636"/>
      <c r="L636" s="71"/>
      <c r="M636"/>
      <c r="N636" s="71"/>
      <c r="O636"/>
    </row>
    <row r="637" spans="1:15" ht="12.75" customHeight="1" hidden="1">
      <c r="A637" s="85" t="s">
        <v>105</v>
      </c>
      <c r="B637" s="85" t="s">
        <v>519</v>
      </c>
      <c r="C637" s="85" t="s">
        <v>105</v>
      </c>
      <c r="D637" s="85"/>
      <c r="E637"/>
      <c r="F637" s="71"/>
      <c r="G637"/>
      <c r="H637" s="71"/>
      <c r="I637"/>
      <c r="J637" s="71"/>
      <c r="K637"/>
      <c r="L637" s="71"/>
      <c r="M637"/>
      <c r="N637" s="71"/>
      <c r="O637"/>
    </row>
    <row r="638" spans="1:15" ht="12.75" customHeight="1" hidden="1">
      <c r="A638" s="85" t="s">
        <v>382</v>
      </c>
      <c r="B638" s="85" t="s">
        <v>898</v>
      </c>
      <c r="C638" s="85" t="s">
        <v>382</v>
      </c>
      <c r="D638" s="85"/>
      <c r="E638"/>
      <c r="F638" s="71"/>
      <c r="G638"/>
      <c r="H638" s="71"/>
      <c r="I638"/>
      <c r="J638" s="71"/>
      <c r="K638"/>
      <c r="L638" s="71"/>
      <c r="M638"/>
      <c r="N638" s="71"/>
      <c r="O638"/>
    </row>
    <row r="639" spans="1:15" ht="12.75" customHeight="1" hidden="1">
      <c r="A639" s="85" t="s">
        <v>412</v>
      </c>
      <c r="B639" s="85" t="s">
        <v>944</v>
      </c>
      <c r="C639" s="85" t="s">
        <v>412</v>
      </c>
      <c r="D639" s="85"/>
      <c r="E639"/>
      <c r="F639" s="71"/>
      <c r="G639"/>
      <c r="H639" s="71"/>
      <c r="I639"/>
      <c r="J639" s="71"/>
      <c r="K639"/>
      <c r="L639" s="71"/>
      <c r="M639"/>
      <c r="N639" s="71"/>
      <c r="O639"/>
    </row>
    <row r="640" spans="1:15" ht="12.75" customHeight="1" hidden="1">
      <c r="A640" s="85" t="s">
        <v>383</v>
      </c>
      <c r="B640" s="85" t="s">
        <v>899</v>
      </c>
      <c r="C640" s="85" t="s">
        <v>383</v>
      </c>
      <c r="D640" s="85"/>
      <c r="E640"/>
      <c r="F640" s="71"/>
      <c r="G640"/>
      <c r="H640" s="71"/>
      <c r="I640"/>
      <c r="J640" s="71"/>
      <c r="K640"/>
      <c r="L640" s="71"/>
      <c r="M640"/>
      <c r="N640" s="71"/>
      <c r="O640"/>
    </row>
    <row r="641" spans="1:15" ht="12.75" customHeight="1" hidden="1">
      <c r="A641" s="85" t="s">
        <v>900</v>
      </c>
      <c r="B641" s="85" t="s">
        <v>901</v>
      </c>
      <c r="C641" s="85" t="s">
        <v>900</v>
      </c>
      <c r="D641" s="85"/>
      <c r="E641"/>
      <c r="F641" s="71"/>
      <c r="G641"/>
      <c r="H641" s="71"/>
      <c r="I641"/>
      <c r="J641" s="71"/>
      <c r="K641"/>
      <c r="L641" s="71"/>
      <c r="M641"/>
      <c r="N641" s="71"/>
      <c r="O641"/>
    </row>
    <row r="642" spans="1:15" ht="12.75" customHeight="1" hidden="1">
      <c r="A642" s="85" t="s">
        <v>106</v>
      </c>
      <c r="B642" s="85" t="s">
        <v>520</v>
      </c>
      <c r="C642" s="85" t="s">
        <v>106</v>
      </c>
      <c r="D642" s="85"/>
      <c r="E642"/>
      <c r="F642" s="71"/>
      <c r="G642"/>
      <c r="H642" s="71"/>
      <c r="I642"/>
      <c r="J642" s="71"/>
      <c r="K642"/>
      <c r="L642" s="71"/>
      <c r="M642"/>
      <c r="N642" s="71"/>
      <c r="O642"/>
    </row>
    <row r="643" spans="1:15" ht="12.75" customHeight="1" hidden="1">
      <c r="A643" s="85" t="s">
        <v>413</v>
      </c>
      <c r="B643" s="85" t="s">
        <v>521</v>
      </c>
      <c r="C643" s="85" t="s">
        <v>413</v>
      </c>
      <c r="D643" s="85"/>
      <c r="E643"/>
      <c r="F643" s="71"/>
      <c r="G643"/>
      <c r="H643" s="71"/>
      <c r="I643"/>
      <c r="J643" s="71"/>
      <c r="K643"/>
      <c r="L643" s="71"/>
      <c r="M643"/>
      <c r="N643" s="71"/>
      <c r="O643"/>
    </row>
    <row r="644" spans="1:15" ht="12.75" customHeight="1" hidden="1">
      <c r="A644" s="85" t="s">
        <v>384</v>
      </c>
      <c r="B644" s="85" t="s">
        <v>902</v>
      </c>
      <c r="C644" s="85" t="s">
        <v>384</v>
      </c>
      <c r="D644" s="85"/>
      <c r="E644"/>
      <c r="F644" s="71"/>
      <c r="G644"/>
      <c r="H644" s="71"/>
      <c r="I644"/>
      <c r="J644" s="71"/>
      <c r="K644"/>
      <c r="L644" s="71"/>
      <c r="M644"/>
      <c r="N644" s="71"/>
      <c r="O644"/>
    </row>
    <row r="645" spans="1:15" ht="12.75" customHeight="1" hidden="1">
      <c r="A645" s="85" t="s">
        <v>522</v>
      </c>
      <c r="B645" s="85" t="s">
        <v>523</v>
      </c>
      <c r="C645" s="85" t="s">
        <v>522</v>
      </c>
      <c r="D645" s="85"/>
      <c r="E645"/>
      <c r="F645" s="71"/>
      <c r="G645"/>
      <c r="H645" s="71"/>
      <c r="I645"/>
      <c r="J645" s="71"/>
      <c r="K645"/>
      <c r="L645" s="71"/>
      <c r="M645"/>
      <c r="N645" s="71"/>
      <c r="O645"/>
    </row>
    <row r="646" spans="1:15" ht="12.75" customHeight="1" hidden="1">
      <c r="A646" s="85" t="s">
        <v>107</v>
      </c>
      <c r="B646" s="85" t="s">
        <v>524</v>
      </c>
      <c r="C646" s="85" t="s">
        <v>107</v>
      </c>
      <c r="D646" s="85"/>
      <c r="E646"/>
      <c r="F646" s="71"/>
      <c r="G646"/>
      <c r="H646" s="71"/>
      <c r="I646"/>
      <c r="J646" s="71"/>
      <c r="K646"/>
      <c r="L646" s="71"/>
      <c r="M646"/>
      <c r="N646" s="71"/>
      <c r="O646"/>
    </row>
    <row r="647" spans="1:15" ht="12.75" customHeight="1" hidden="1">
      <c r="A647" s="85" t="s">
        <v>108</v>
      </c>
      <c r="B647" s="85" t="s">
        <v>525</v>
      </c>
      <c r="C647" s="85" t="s">
        <v>108</v>
      </c>
      <c r="D647" s="85"/>
      <c r="E647"/>
      <c r="F647" s="71"/>
      <c r="G647"/>
      <c r="H647" s="71"/>
      <c r="I647"/>
      <c r="J647" s="71"/>
      <c r="K647"/>
      <c r="L647" s="71"/>
      <c r="M647"/>
      <c r="N647" s="71"/>
      <c r="O647"/>
    </row>
    <row r="648" spans="1:15" ht="12.75" customHeight="1" hidden="1">
      <c r="A648" s="85" t="s">
        <v>109</v>
      </c>
      <c r="B648" s="85" t="s">
        <v>526</v>
      </c>
      <c r="C648" s="85" t="s">
        <v>109</v>
      </c>
      <c r="D648" s="85"/>
      <c r="E648"/>
      <c r="F648" s="71"/>
      <c r="G648"/>
      <c r="H648" s="71"/>
      <c r="I648"/>
      <c r="J648" s="71"/>
      <c r="K648"/>
      <c r="L648" s="71"/>
      <c r="M648"/>
      <c r="N648" s="71"/>
      <c r="O648"/>
    </row>
    <row r="649" spans="1:15" ht="12.75" customHeight="1" hidden="1">
      <c r="A649" s="85" t="s">
        <v>110</v>
      </c>
      <c r="B649" s="85" t="s">
        <v>527</v>
      </c>
      <c r="C649" s="85" t="s">
        <v>110</v>
      </c>
      <c r="D649" s="85"/>
      <c r="E649"/>
      <c r="F649" s="71"/>
      <c r="G649"/>
      <c r="H649" s="71"/>
      <c r="I649"/>
      <c r="J649" s="71"/>
      <c r="K649"/>
      <c r="L649" s="71"/>
      <c r="M649"/>
      <c r="N649" s="71"/>
      <c r="O649"/>
    </row>
    <row r="650" spans="1:15" ht="12.75" customHeight="1" hidden="1">
      <c r="A650" s="85" t="s">
        <v>111</v>
      </c>
      <c r="B650" s="85" t="s">
        <v>528</v>
      </c>
      <c r="C650" s="85" t="s">
        <v>111</v>
      </c>
      <c r="D650" s="85"/>
      <c r="E650"/>
      <c r="F650" s="71"/>
      <c r="G650"/>
      <c r="H650" s="71"/>
      <c r="I650"/>
      <c r="J650" s="71"/>
      <c r="K650"/>
      <c r="L650" s="71"/>
      <c r="M650"/>
      <c r="N650" s="71"/>
      <c r="O650"/>
    </row>
    <row r="651" spans="1:15" ht="12.75" customHeight="1" hidden="1">
      <c r="A651" s="85" t="s">
        <v>112</v>
      </c>
      <c r="B651" s="85" t="s">
        <v>529</v>
      </c>
      <c r="C651" s="85" t="s">
        <v>112</v>
      </c>
      <c r="D651" s="85"/>
      <c r="E651"/>
      <c r="F651" s="71"/>
      <c r="G651"/>
      <c r="H651" s="71"/>
      <c r="I651"/>
      <c r="J651" s="71"/>
      <c r="K651"/>
      <c r="L651" s="71"/>
      <c r="M651"/>
      <c r="N651" s="71"/>
      <c r="O651"/>
    </row>
    <row r="652" spans="1:15" ht="12.75" customHeight="1" hidden="1">
      <c r="A652" s="85" t="s">
        <v>113</v>
      </c>
      <c r="B652" s="85" t="s">
        <v>530</v>
      </c>
      <c r="C652" s="85" t="s">
        <v>113</v>
      </c>
      <c r="D652" s="85"/>
      <c r="E652"/>
      <c r="F652" s="71"/>
      <c r="G652"/>
      <c r="H652" s="71"/>
      <c r="I652"/>
      <c r="J652" s="71"/>
      <c r="K652"/>
      <c r="L652" s="71"/>
      <c r="M652"/>
      <c r="N652" s="71"/>
      <c r="O652"/>
    </row>
    <row r="653" spans="1:15" ht="12.75" customHeight="1" hidden="1">
      <c r="A653" s="85" t="s">
        <v>114</v>
      </c>
      <c r="B653" s="85" t="s">
        <v>531</v>
      </c>
      <c r="C653" s="85" t="s">
        <v>114</v>
      </c>
      <c r="D653" s="85"/>
      <c r="E653"/>
      <c r="F653" s="71"/>
      <c r="G653"/>
      <c r="H653" s="71"/>
      <c r="I653"/>
      <c r="J653" s="71"/>
      <c r="K653"/>
      <c r="L653" s="71"/>
      <c r="M653"/>
      <c r="N653" s="71"/>
      <c r="O653"/>
    </row>
    <row r="654" spans="1:15" ht="12.75" customHeight="1" hidden="1">
      <c r="A654" s="85" t="s">
        <v>115</v>
      </c>
      <c r="B654" s="85" t="s">
        <v>532</v>
      </c>
      <c r="C654" s="85" t="s">
        <v>115</v>
      </c>
      <c r="D654" s="85"/>
      <c r="E654"/>
      <c r="F654" s="71"/>
      <c r="G654"/>
      <c r="H654" s="71"/>
      <c r="I654"/>
      <c r="J654" s="71"/>
      <c r="K654"/>
      <c r="L654" s="71"/>
      <c r="M654"/>
      <c r="N654" s="71"/>
      <c r="O654"/>
    </row>
    <row r="655" spans="1:15" ht="12.75" customHeight="1" hidden="1">
      <c r="A655" s="85" t="s">
        <v>116</v>
      </c>
      <c r="B655" s="85" t="s">
        <v>533</v>
      </c>
      <c r="C655" s="85" t="s">
        <v>116</v>
      </c>
      <c r="D655" s="85"/>
      <c r="E655"/>
      <c r="F655" s="71"/>
      <c r="G655"/>
      <c r="H655" s="71"/>
      <c r="I655"/>
      <c r="J655" s="71"/>
      <c r="K655"/>
      <c r="L655" s="71"/>
      <c r="M655"/>
      <c r="N655" s="71"/>
      <c r="O655"/>
    </row>
    <row r="656" spans="1:15" ht="12.75" customHeight="1" hidden="1">
      <c r="A656" s="85" t="s">
        <v>117</v>
      </c>
      <c r="B656" s="85" t="s">
        <v>534</v>
      </c>
      <c r="C656" s="85" t="s">
        <v>117</v>
      </c>
      <c r="D656" s="85"/>
      <c r="E656"/>
      <c r="F656" s="71"/>
      <c r="G656"/>
      <c r="H656" s="71"/>
      <c r="I656"/>
      <c r="J656" s="71"/>
      <c r="K656"/>
      <c r="L656" s="71"/>
      <c r="M656"/>
      <c r="N656" s="71"/>
      <c r="O656"/>
    </row>
    <row r="657" spans="1:15" ht="12.75" customHeight="1" hidden="1">
      <c r="A657" s="85" t="s">
        <v>118</v>
      </c>
      <c r="B657" s="85" t="s">
        <v>535</v>
      </c>
      <c r="C657" s="85" t="s">
        <v>118</v>
      </c>
      <c r="D657" s="85"/>
      <c r="E657"/>
      <c r="F657" s="71"/>
      <c r="G657"/>
      <c r="H657" s="71"/>
      <c r="I657"/>
      <c r="J657" s="71"/>
      <c r="K657"/>
      <c r="L657" s="71"/>
      <c r="M657"/>
      <c r="N657" s="71"/>
      <c r="O657"/>
    </row>
    <row r="658" spans="1:15" ht="12.75" customHeight="1" hidden="1">
      <c r="A658" s="85" t="s">
        <v>119</v>
      </c>
      <c r="B658" s="85" t="s">
        <v>536</v>
      </c>
      <c r="C658" s="85" t="s">
        <v>119</v>
      </c>
      <c r="D658" s="85"/>
      <c r="E658"/>
      <c r="F658" s="71"/>
      <c r="G658"/>
      <c r="H658" s="71"/>
      <c r="I658"/>
      <c r="J658" s="71"/>
      <c r="K658"/>
      <c r="L658" s="71"/>
      <c r="M658"/>
      <c r="N658" s="71"/>
      <c r="O658"/>
    </row>
    <row r="659" spans="1:15" ht="12.75" customHeight="1" hidden="1">
      <c r="A659" s="85" t="s">
        <v>385</v>
      </c>
      <c r="B659" s="85" t="s">
        <v>903</v>
      </c>
      <c r="C659" s="85" t="s">
        <v>385</v>
      </c>
      <c r="D659" s="85"/>
      <c r="E659"/>
      <c r="F659" s="71"/>
      <c r="G659"/>
      <c r="H659" s="71"/>
      <c r="I659"/>
      <c r="J659" s="71"/>
      <c r="K659"/>
      <c r="L659" s="71"/>
      <c r="M659"/>
      <c r="N659" s="71"/>
      <c r="O659"/>
    </row>
    <row r="660" spans="1:15" ht="12.75" customHeight="1" hidden="1">
      <c r="A660" s="85" t="s">
        <v>414</v>
      </c>
      <c r="B660" s="85" t="s">
        <v>537</v>
      </c>
      <c r="C660" s="85" t="s">
        <v>414</v>
      </c>
      <c r="D660" s="85"/>
      <c r="E660"/>
      <c r="F660" s="71"/>
      <c r="G660"/>
      <c r="H660" s="71"/>
      <c r="I660"/>
      <c r="J660" s="71"/>
      <c r="K660"/>
      <c r="L660" s="71"/>
      <c r="M660"/>
      <c r="N660" s="71"/>
      <c r="O660"/>
    </row>
    <row r="661" spans="1:15" ht="12.75" customHeight="1" hidden="1">
      <c r="A661" s="85" t="s">
        <v>120</v>
      </c>
      <c r="B661" s="85" t="s">
        <v>538</v>
      </c>
      <c r="C661" s="85" t="s">
        <v>120</v>
      </c>
      <c r="D661" s="85"/>
      <c r="E661"/>
      <c r="F661" s="71"/>
      <c r="G661"/>
      <c r="H661" s="71"/>
      <c r="I661"/>
      <c r="J661" s="71"/>
      <c r="K661"/>
      <c r="L661" s="71"/>
      <c r="M661"/>
      <c r="N661" s="71"/>
      <c r="O661"/>
    </row>
    <row r="662" spans="1:15" ht="12.75" customHeight="1" hidden="1">
      <c r="A662" s="85" t="s">
        <v>121</v>
      </c>
      <c r="B662" s="85" t="s">
        <v>539</v>
      </c>
      <c r="C662" s="85" t="s">
        <v>121</v>
      </c>
      <c r="D662" s="85"/>
      <c r="E662"/>
      <c r="F662" s="71"/>
      <c r="G662"/>
      <c r="H662" s="71"/>
      <c r="I662"/>
      <c r="J662" s="71"/>
      <c r="K662"/>
      <c r="L662" s="71"/>
      <c r="M662"/>
      <c r="N662" s="71"/>
      <c r="O662"/>
    </row>
    <row r="663" spans="1:15" ht="12.75" customHeight="1" hidden="1">
      <c r="A663" s="85" t="s">
        <v>122</v>
      </c>
      <c r="B663" s="85" t="s">
        <v>1030</v>
      </c>
      <c r="C663" s="85" t="s">
        <v>122</v>
      </c>
      <c r="D663" s="85"/>
      <c r="E663"/>
      <c r="F663" s="71"/>
      <c r="G663"/>
      <c r="H663" s="71"/>
      <c r="I663"/>
      <c r="J663" s="71"/>
      <c r="K663"/>
      <c r="L663" s="71"/>
      <c r="M663"/>
      <c r="N663" s="71"/>
      <c r="O663"/>
    </row>
    <row r="664" spans="1:15" ht="12.75" customHeight="1" hidden="1">
      <c r="A664" s="85" t="s">
        <v>123</v>
      </c>
      <c r="B664" s="85" t="s">
        <v>540</v>
      </c>
      <c r="C664" s="85" t="s">
        <v>123</v>
      </c>
      <c r="D664" s="85"/>
      <c r="E664"/>
      <c r="F664" s="71"/>
      <c r="G664"/>
      <c r="H664" s="71"/>
      <c r="I664"/>
      <c r="J664" s="71"/>
      <c r="K664"/>
      <c r="L664" s="71"/>
      <c r="M664"/>
      <c r="N664" s="71"/>
      <c r="O664"/>
    </row>
    <row r="665" spans="1:15" ht="12.75" customHeight="1" hidden="1">
      <c r="A665" s="85" t="s">
        <v>124</v>
      </c>
      <c r="B665" s="85" t="s">
        <v>541</v>
      </c>
      <c r="C665" s="85" t="s">
        <v>124</v>
      </c>
      <c r="D665" s="85"/>
      <c r="E665"/>
      <c r="F665" s="71"/>
      <c r="G665"/>
      <c r="H665" s="71"/>
      <c r="I665"/>
      <c r="J665" s="71"/>
      <c r="K665"/>
      <c r="L665" s="71"/>
      <c r="M665"/>
      <c r="N665" s="71"/>
      <c r="O665"/>
    </row>
    <row r="666" spans="1:15" ht="12.75" customHeight="1" hidden="1">
      <c r="A666" s="85" t="s">
        <v>415</v>
      </c>
      <c r="B666" s="85" t="s">
        <v>542</v>
      </c>
      <c r="C666" s="85" t="s">
        <v>415</v>
      </c>
      <c r="D666" s="85"/>
      <c r="E666"/>
      <c r="F666" s="71"/>
      <c r="G666"/>
      <c r="H666" s="71"/>
      <c r="I666"/>
      <c r="J666" s="71"/>
      <c r="K666"/>
      <c r="L666" s="71"/>
      <c r="M666"/>
      <c r="N666" s="71"/>
      <c r="O666"/>
    </row>
    <row r="667" spans="1:15" ht="12.75" customHeight="1" hidden="1">
      <c r="A667" s="85" t="s">
        <v>125</v>
      </c>
      <c r="B667" s="85" t="s">
        <v>543</v>
      </c>
      <c r="C667" s="85" t="s">
        <v>125</v>
      </c>
      <c r="D667" s="85"/>
      <c r="E667"/>
      <c r="F667" s="71"/>
      <c r="G667"/>
      <c r="H667" s="71"/>
      <c r="I667"/>
      <c r="J667" s="71"/>
      <c r="K667"/>
      <c r="L667" s="71"/>
      <c r="M667"/>
      <c r="N667" s="71"/>
      <c r="O667"/>
    </row>
    <row r="668" spans="1:15" ht="12.75" customHeight="1" hidden="1">
      <c r="A668" s="85" t="s">
        <v>126</v>
      </c>
      <c r="B668" s="85" t="s">
        <v>544</v>
      </c>
      <c r="C668" s="85" t="s">
        <v>126</v>
      </c>
      <c r="D668" s="85"/>
      <c r="E668"/>
      <c r="F668" s="71"/>
      <c r="G668"/>
      <c r="H668" s="71"/>
      <c r="I668"/>
      <c r="J668" s="71"/>
      <c r="K668"/>
      <c r="L668" s="71"/>
      <c r="M668"/>
      <c r="N668" s="71"/>
      <c r="O668"/>
    </row>
    <row r="669" spans="1:15" ht="12.75" customHeight="1" hidden="1">
      <c r="A669" s="85" t="s">
        <v>127</v>
      </c>
      <c r="B669" s="85" t="s">
        <v>545</v>
      </c>
      <c r="C669" s="85" t="s">
        <v>127</v>
      </c>
      <c r="D669" s="85"/>
      <c r="E669"/>
      <c r="F669" s="71"/>
      <c r="G669"/>
      <c r="H669" s="71"/>
      <c r="I669"/>
      <c r="J669" s="71"/>
      <c r="K669"/>
      <c r="L669" s="71"/>
      <c r="M669"/>
      <c r="N669" s="71"/>
      <c r="O669"/>
    </row>
    <row r="670" spans="1:15" ht="12.75" customHeight="1" hidden="1">
      <c r="A670" s="85" t="s">
        <v>128</v>
      </c>
      <c r="B670" s="85" t="s">
        <v>546</v>
      </c>
      <c r="C670" s="85" t="s">
        <v>128</v>
      </c>
      <c r="D670" s="85"/>
      <c r="E670"/>
      <c r="F670" s="71"/>
      <c r="G670"/>
      <c r="H670" s="71"/>
      <c r="I670"/>
      <c r="J670" s="71"/>
      <c r="K670"/>
      <c r="L670" s="71"/>
      <c r="M670"/>
      <c r="N670" s="71"/>
      <c r="O670"/>
    </row>
    <row r="671" spans="1:15" ht="12.75" customHeight="1" hidden="1">
      <c r="A671" s="85" t="s">
        <v>129</v>
      </c>
      <c r="B671" s="85" t="s">
        <v>547</v>
      </c>
      <c r="C671" s="85" t="s">
        <v>129</v>
      </c>
      <c r="D671" s="85"/>
      <c r="E671"/>
      <c r="F671" s="71"/>
      <c r="G671"/>
      <c r="H671" s="71"/>
      <c r="I671"/>
      <c r="J671" s="71"/>
      <c r="K671"/>
      <c r="L671" s="71"/>
      <c r="M671"/>
      <c r="N671" s="71"/>
      <c r="O671"/>
    </row>
    <row r="672" spans="1:15" ht="12.75" customHeight="1" hidden="1">
      <c r="A672" s="85" t="s">
        <v>386</v>
      </c>
      <c r="B672" s="85" t="s">
        <v>904</v>
      </c>
      <c r="C672" s="85" t="s">
        <v>386</v>
      </c>
      <c r="D672" s="85"/>
      <c r="E672"/>
      <c r="F672" s="71"/>
      <c r="G672"/>
      <c r="H672" s="71"/>
      <c r="I672"/>
      <c r="J672" s="71"/>
      <c r="K672"/>
      <c r="L672" s="71"/>
      <c r="M672"/>
      <c r="N672" s="71"/>
      <c r="O672"/>
    </row>
    <row r="673" spans="1:15" ht="12.75" customHeight="1" hidden="1">
      <c r="A673" s="85" t="s">
        <v>130</v>
      </c>
      <c r="B673" s="85" t="s">
        <v>548</v>
      </c>
      <c r="C673" s="85" t="s">
        <v>130</v>
      </c>
      <c r="D673" s="85"/>
      <c r="E673"/>
      <c r="F673" s="71"/>
      <c r="G673"/>
      <c r="H673" s="71"/>
      <c r="I673"/>
      <c r="J673" s="71"/>
      <c r="K673"/>
      <c r="L673" s="71"/>
      <c r="M673"/>
      <c r="N673" s="71"/>
      <c r="O673"/>
    </row>
    <row r="674" spans="1:15" ht="12.75" customHeight="1" hidden="1">
      <c r="A674" s="85" t="s">
        <v>131</v>
      </c>
      <c r="B674" s="85" t="s">
        <v>549</v>
      </c>
      <c r="C674" s="85" t="s">
        <v>131</v>
      </c>
      <c r="D674" s="85"/>
      <c r="E674"/>
      <c r="F674" s="71"/>
      <c r="G674"/>
      <c r="H674" s="71"/>
      <c r="I674"/>
      <c r="J674" s="71"/>
      <c r="K674"/>
      <c r="L674" s="71"/>
      <c r="M674"/>
      <c r="N674" s="71"/>
      <c r="O674"/>
    </row>
    <row r="675" spans="1:15" ht="12.75" customHeight="1" hidden="1">
      <c r="A675" s="85" t="s">
        <v>132</v>
      </c>
      <c r="B675" s="85" t="s">
        <v>550</v>
      </c>
      <c r="C675" s="85" t="s">
        <v>132</v>
      </c>
      <c r="D675" s="85"/>
      <c r="E675"/>
      <c r="F675" s="71"/>
      <c r="G675"/>
      <c r="H675" s="71"/>
      <c r="I675"/>
      <c r="J675" s="71"/>
      <c r="K675"/>
      <c r="L675" s="71"/>
      <c r="M675"/>
      <c r="N675" s="71"/>
      <c r="O675"/>
    </row>
    <row r="676" spans="1:15" ht="12.75" customHeight="1" hidden="1">
      <c r="A676" s="85" t="s">
        <v>133</v>
      </c>
      <c r="B676" s="85" t="s">
        <v>551</v>
      </c>
      <c r="C676" s="85" t="s">
        <v>133</v>
      </c>
      <c r="D676" s="85"/>
      <c r="E676"/>
      <c r="F676" s="71"/>
      <c r="G676"/>
      <c r="H676" s="71"/>
      <c r="I676"/>
      <c r="J676" s="71"/>
      <c r="K676"/>
      <c r="L676" s="71"/>
      <c r="M676"/>
      <c r="N676" s="71"/>
      <c r="O676"/>
    </row>
    <row r="677" spans="1:15" ht="12.75" customHeight="1" hidden="1">
      <c r="A677" s="85" t="s">
        <v>416</v>
      </c>
      <c r="B677" s="85" t="s">
        <v>945</v>
      </c>
      <c r="C677" s="85" t="s">
        <v>416</v>
      </c>
      <c r="D677" s="85"/>
      <c r="E677"/>
      <c r="F677" s="71"/>
      <c r="G677"/>
      <c r="H677" s="71"/>
      <c r="I677"/>
      <c r="J677" s="71"/>
      <c r="K677"/>
      <c r="L677" s="71"/>
      <c r="M677"/>
      <c r="N677" s="71"/>
      <c r="O677"/>
    </row>
    <row r="678" spans="1:15" ht="12.75" customHeight="1" hidden="1">
      <c r="A678" s="85" t="s">
        <v>134</v>
      </c>
      <c r="B678" s="85" t="s">
        <v>552</v>
      </c>
      <c r="C678" s="85" t="s">
        <v>134</v>
      </c>
      <c r="D678" s="85"/>
      <c r="E678"/>
      <c r="F678" s="71"/>
      <c r="G678"/>
      <c r="H678" s="71"/>
      <c r="I678"/>
      <c r="J678" s="71"/>
      <c r="K678"/>
      <c r="L678" s="71"/>
      <c r="M678"/>
      <c r="N678" s="71"/>
      <c r="O678"/>
    </row>
    <row r="679" spans="1:15" ht="12.75" customHeight="1" hidden="1">
      <c r="A679" s="85" t="s">
        <v>135</v>
      </c>
      <c r="B679" s="85" t="s">
        <v>553</v>
      </c>
      <c r="C679" s="85" t="s">
        <v>135</v>
      </c>
      <c r="D679" s="85"/>
      <c r="E679"/>
      <c r="F679" s="71"/>
      <c r="G679"/>
      <c r="H679" s="71"/>
      <c r="I679"/>
      <c r="J679" s="71"/>
      <c r="K679"/>
      <c r="L679" s="71"/>
      <c r="M679"/>
      <c r="N679" s="71"/>
      <c r="O679"/>
    </row>
    <row r="680" spans="1:15" ht="12.75" customHeight="1" hidden="1">
      <c r="A680" s="85" t="s">
        <v>136</v>
      </c>
      <c r="B680" s="85" t="s">
        <v>554</v>
      </c>
      <c r="C680" s="85" t="s">
        <v>136</v>
      </c>
      <c r="D680" s="85"/>
      <c r="E680"/>
      <c r="F680" s="71"/>
      <c r="G680"/>
      <c r="H680" s="71"/>
      <c r="I680"/>
      <c r="J680" s="71"/>
      <c r="K680"/>
      <c r="L680" s="71"/>
      <c r="M680"/>
      <c r="N680" s="71"/>
      <c r="O680"/>
    </row>
    <row r="681" spans="1:15" ht="12.75" customHeight="1" hidden="1">
      <c r="A681" s="85" t="s">
        <v>417</v>
      </c>
      <c r="B681" s="85" t="s">
        <v>946</v>
      </c>
      <c r="C681" s="85" t="s">
        <v>417</v>
      </c>
      <c r="D681" s="85"/>
      <c r="E681"/>
      <c r="F681" s="71"/>
      <c r="G681"/>
      <c r="H681" s="71"/>
      <c r="I681"/>
      <c r="J681" s="71"/>
      <c r="K681"/>
      <c r="L681" s="71"/>
      <c r="M681"/>
      <c r="N681" s="71"/>
      <c r="O681"/>
    </row>
    <row r="682" spans="1:15" ht="12.75" customHeight="1" hidden="1">
      <c r="A682" s="85" t="s">
        <v>418</v>
      </c>
      <c r="B682" s="85" t="s">
        <v>947</v>
      </c>
      <c r="C682" s="85" t="s">
        <v>418</v>
      </c>
      <c r="D682" s="85"/>
      <c r="E682"/>
      <c r="F682" s="71"/>
      <c r="G682"/>
      <c r="H682" s="71"/>
      <c r="I682"/>
      <c r="J682" s="71"/>
      <c r="K682"/>
      <c r="L682" s="71"/>
      <c r="M682"/>
      <c r="N682" s="71"/>
      <c r="O682"/>
    </row>
    <row r="683" spans="1:15" ht="12.75" customHeight="1" hidden="1">
      <c r="A683" s="85" t="s">
        <v>948</v>
      </c>
      <c r="B683" s="85" t="s">
        <v>949</v>
      </c>
      <c r="C683" s="85" t="s">
        <v>948</v>
      </c>
      <c r="D683" s="85"/>
      <c r="E683"/>
      <c r="F683" s="71"/>
      <c r="G683"/>
      <c r="H683" s="71"/>
      <c r="I683"/>
      <c r="J683" s="71"/>
      <c r="K683"/>
      <c r="L683" s="71"/>
      <c r="M683"/>
      <c r="N683" s="71"/>
      <c r="O683"/>
    </row>
    <row r="684" spans="1:15" ht="12.75" customHeight="1" hidden="1">
      <c r="A684" s="85" t="s">
        <v>137</v>
      </c>
      <c r="B684" s="85" t="s">
        <v>555</v>
      </c>
      <c r="C684" s="85" t="s">
        <v>137</v>
      </c>
      <c r="D684" s="85"/>
      <c r="E684"/>
      <c r="F684" s="71"/>
      <c r="G684"/>
      <c r="H684" s="71"/>
      <c r="I684"/>
      <c r="J684" s="71"/>
      <c r="K684"/>
      <c r="L684" s="71"/>
      <c r="M684"/>
      <c r="N684" s="71"/>
      <c r="O684"/>
    </row>
    <row r="685" spans="1:15" ht="12.75" customHeight="1" hidden="1">
      <c r="A685" s="85" t="s">
        <v>419</v>
      </c>
      <c r="B685" s="85" t="s">
        <v>950</v>
      </c>
      <c r="C685" s="85" t="s">
        <v>419</v>
      </c>
      <c r="D685" s="85"/>
      <c r="E685"/>
      <c r="F685" s="71"/>
      <c r="G685"/>
      <c r="H685" s="71"/>
      <c r="I685"/>
      <c r="J685" s="71"/>
      <c r="K685"/>
      <c r="L685" s="71"/>
      <c r="M685"/>
      <c r="N685" s="71"/>
      <c r="O685"/>
    </row>
    <row r="686" spans="1:15" ht="12.75" customHeight="1" hidden="1">
      <c r="A686" s="85" t="s">
        <v>138</v>
      </c>
      <c r="B686" s="85" t="s">
        <v>556</v>
      </c>
      <c r="C686" s="85" t="s">
        <v>138</v>
      </c>
      <c r="D686" s="85"/>
      <c r="E686"/>
      <c r="F686" s="71"/>
      <c r="G686"/>
      <c r="H686" s="71"/>
      <c r="I686"/>
      <c r="J686" s="71"/>
      <c r="K686"/>
      <c r="L686" s="71"/>
      <c r="M686"/>
      <c r="N686" s="71"/>
      <c r="O686"/>
    </row>
    <row r="687" spans="1:15" ht="12.75" customHeight="1" hidden="1">
      <c r="A687" s="85" t="s">
        <v>139</v>
      </c>
      <c r="B687" s="85" t="s">
        <v>557</v>
      </c>
      <c r="C687" s="85" t="s">
        <v>139</v>
      </c>
      <c r="D687" s="85"/>
      <c r="E687"/>
      <c r="F687" s="71"/>
      <c r="G687"/>
      <c r="H687" s="71"/>
      <c r="I687"/>
      <c r="J687" s="71"/>
      <c r="K687"/>
      <c r="L687" s="71"/>
      <c r="M687"/>
      <c r="N687" s="71"/>
      <c r="O687"/>
    </row>
    <row r="688" spans="1:15" ht="12.75" customHeight="1" hidden="1">
      <c r="A688" s="85" t="s">
        <v>140</v>
      </c>
      <c r="B688" s="85" t="s">
        <v>558</v>
      </c>
      <c r="C688" s="85" t="s">
        <v>140</v>
      </c>
      <c r="D688" s="85"/>
      <c r="E688"/>
      <c r="F688" s="71"/>
      <c r="G688"/>
      <c r="H688" s="71"/>
      <c r="I688"/>
      <c r="J688" s="71"/>
      <c r="K688"/>
      <c r="L688" s="71"/>
      <c r="M688"/>
      <c r="N688" s="71"/>
      <c r="O688"/>
    </row>
    <row r="689" spans="1:15" ht="12.75" customHeight="1" hidden="1">
      <c r="A689" s="85" t="s">
        <v>141</v>
      </c>
      <c r="B689" s="85" t="s">
        <v>559</v>
      </c>
      <c r="C689" s="85" t="s">
        <v>141</v>
      </c>
      <c r="D689" s="85"/>
      <c r="E689"/>
      <c r="F689" s="71"/>
      <c r="G689"/>
      <c r="H689" s="71"/>
      <c r="I689"/>
      <c r="J689" s="71"/>
      <c r="K689"/>
      <c r="L689" s="71"/>
      <c r="M689"/>
      <c r="N689" s="71"/>
      <c r="O689"/>
    </row>
    <row r="690" spans="1:15" ht="12.75" customHeight="1" hidden="1">
      <c r="A690" s="85" t="s">
        <v>142</v>
      </c>
      <c r="B690" s="85" t="s">
        <v>560</v>
      </c>
      <c r="C690" s="85" t="s">
        <v>142</v>
      </c>
      <c r="D690" s="85"/>
      <c r="E690"/>
      <c r="F690" s="71"/>
      <c r="G690"/>
      <c r="H690" s="71"/>
      <c r="I690"/>
      <c r="J690" s="71"/>
      <c r="K690"/>
      <c r="L690" s="71"/>
      <c r="M690"/>
      <c r="N690" s="71"/>
      <c r="O690"/>
    </row>
    <row r="691" spans="1:15" ht="12.75" customHeight="1" hidden="1">
      <c r="A691" s="85" t="s">
        <v>387</v>
      </c>
      <c r="B691" s="85" t="s">
        <v>905</v>
      </c>
      <c r="C691" s="85" t="s">
        <v>387</v>
      </c>
      <c r="D691" s="85"/>
      <c r="E691"/>
      <c r="F691" s="71"/>
      <c r="G691"/>
      <c r="H691" s="71"/>
      <c r="I691"/>
      <c r="J691" s="71"/>
      <c r="K691"/>
      <c r="L691" s="71"/>
      <c r="M691"/>
      <c r="N691" s="71"/>
      <c r="O691"/>
    </row>
    <row r="692" spans="1:15" ht="12.75" customHeight="1" hidden="1">
      <c r="A692" s="85" t="s">
        <v>420</v>
      </c>
      <c r="B692" s="85" t="s">
        <v>951</v>
      </c>
      <c r="C692" s="85" t="s">
        <v>420</v>
      </c>
      <c r="D692" s="85"/>
      <c r="E692"/>
      <c r="F692" s="71"/>
      <c r="G692"/>
      <c r="H692" s="71"/>
      <c r="I692"/>
      <c r="J692" s="71"/>
      <c r="K692"/>
      <c r="L692" s="71"/>
      <c r="M692"/>
      <c r="N692" s="71"/>
      <c r="O692"/>
    </row>
    <row r="693" spans="1:15" ht="12.75" customHeight="1" hidden="1">
      <c r="A693" s="85" t="s">
        <v>421</v>
      </c>
      <c r="B693" s="85" t="s">
        <v>952</v>
      </c>
      <c r="C693" s="85" t="s">
        <v>421</v>
      </c>
      <c r="D693" s="85"/>
      <c r="E693"/>
      <c r="F693" s="71"/>
      <c r="G693"/>
      <c r="H693" s="71"/>
      <c r="I693"/>
      <c r="J693" s="71"/>
      <c r="K693"/>
      <c r="L693" s="71"/>
      <c r="M693"/>
      <c r="N693" s="71"/>
      <c r="O693"/>
    </row>
    <row r="694" spans="1:15" ht="12.75" customHeight="1" hidden="1">
      <c r="A694" s="85" t="s">
        <v>143</v>
      </c>
      <c r="B694" s="85" t="s">
        <v>561</v>
      </c>
      <c r="C694" s="85" t="s">
        <v>143</v>
      </c>
      <c r="D694" s="85"/>
      <c r="E694"/>
      <c r="F694" s="71"/>
      <c r="G694"/>
      <c r="H694" s="71"/>
      <c r="I694"/>
      <c r="J694" s="71"/>
      <c r="K694"/>
      <c r="L694" s="71"/>
      <c r="M694"/>
      <c r="N694" s="71"/>
      <c r="O694"/>
    </row>
    <row r="695" spans="1:15" ht="12.75" customHeight="1" hidden="1">
      <c r="A695" s="85" t="s">
        <v>144</v>
      </c>
      <c r="B695" s="85" t="s">
        <v>562</v>
      </c>
      <c r="C695" s="85" t="s">
        <v>144</v>
      </c>
      <c r="D695" s="85"/>
      <c r="E695"/>
      <c r="F695" s="71"/>
      <c r="G695"/>
      <c r="H695" s="71"/>
      <c r="I695"/>
      <c r="J695" s="71"/>
      <c r="K695"/>
      <c r="L695" s="71"/>
      <c r="M695"/>
      <c r="N695" s="71"/>
      <c r="O695"/>
    </row>
    <row r="696" spans="1:15" ht="12.75" customHeight="1" hidden="1">
      <c r="A696" s="85" t="s">
        <v>145</v>
      </c>
      <c r="B696" s="85" t="s">
        <v>563</v>
      </c>
      <c r="C696" s="85" t="s">
        <v>145</v>
      </c>
      <c r="D696" s="85"/>
      <c r="E696"/>
      <c r="F696" s="71"/>
      <c r="G696"/>
      <c r="H696" s="71"/>
      <c r="I696"/>
      <c r="J696" s="71"/>
      <c r="K696"/>
      <c r="L696" s="71"/>
      <c r="M696"/>
      <c r="N696" s="71"/>
      <c r="O696"/>
    </row>
    <row r="697" spans="1:15" ht="12.75" customHeight="1" hidden="1">
      <c r="A697" s="85" t="s">
        <v>146</v>
      </c>
      <c r="B697" s="85" t="s">
        <v>564</v>
      </c>
      <c r="C697" s="85" t="s">
        <v>146</v>
      </c>
      <c r="D697" s="85"/>
      <c r="E697"/>
      <c r="F697" s="71"/>
      <c r="G697"/>
      <c r="H697" s="71"/>
      <c r="I697"/>
      <c r="J697" s="71"/>
      <c r="K697"/>
      <c r="L697" s="71"/>
      <c r="M697"/>
      <c r="N697" s="71"/>
      <c r="O697"/>
    </row>
    <row r="698" spans="1:15" ht="12.75" customHeight="1" hidden="1">
      <c r="A698" s="85" t="s">
        <v>147</v>
      </c>
      <c r="B698" s="85" t="s">
        <v>565</v>
      </c>
      <c r="C698" s="85" t="s">
        <v>147</v>
      </c>
      <c r="D698" s="85"/>
      <c r="E698"/>
      <c r="F698" s="71"/>
      <c r="G698"/>
      <c r="H698" s="71"/>
      <c r="I698"/>
      <c r="J698" s="71"/>
      <c r="K698"/>
      <c r="L698" s="71"/>
      <c r="M698"/>
      <c r="N698" s="71"/>
      <c r="O698"/>
    </row>
    <row r="699" spans="1:15" ht="12.75" customHeight="1" hidden="1">
      <c r="A699" s="85" t="s">
        <v>148</v>
      </c>
      <c r="B699" s="85" t="s">
        <v>566</v>
      </c>
      <c r="C699" s="85" t="s">
        <v>148</v>
      </c>
      <c r="D699" s="85"/>
      <c r="E699"/>
      <c r="F699" s="71"/>
      <c r="G699"/>
      <c r="H699" s="71"/>
      <c r="I699"/>
      <c r="J699" s="71"/>
      <c r="K699"/>
      <c r="L699" s="71"/>
      <c r="M699"/>
      <c r="N699" s="71"/>
      <c r="O699"/>
    </row>
    <row r="700" spans="1:15" ht="12.75" customHeight="1" hidden="1">
      <c r="A700" s="85" t="s">
        <v>422</v>
      </c>
      <c r="B700" s="85" t="s">
        <v>953</v>
      </c>
      <c r="C700" s="85" t="s">
        <v>422</v>
      </c>
      <c r="D700" s="85"/>
      <c r="E700"/>
      <c r="F700" s="71"/>
      <c r="G700"/>
      <c r="H700" s="71"/>
      <c r="I700"/>
      <c r="J700" s="71"/>
      <c r="K700"/>
      <c r="L700" s="71"/>
      <c r="M700"/>
      <c r="N700" s="71"/>
      <c r="O700"/>
    </row>
    <row r="701" spans="1:15" ht="12.75" customHeight="1" hidden="1">
      <c r="A701" s="85" t="s">
        <v>149</v>
      </c>
      <c r="B701" s="85" t="s">
        <v>567</v>
      </c>
      <c r="C701" s="85" t="s">
        <v>149</v>
      </c>
      <c r="D701" s="85"/>
      <c r="E701"/>
      <c r="F701" s="71"/>
      <c r="G701"/>
      <c r="H701" s="71"/>
      <c r="I701"/>
      <c r="J701" s="71"/>
      <c r="K701"/>
      <c r="L701" s="71"/>
      <c r="M701"/>
      <c r="N701" s="71"/>
      <c r="O701"/>
    </row>
    <row r="702" spans="1:15" ht="12.75" customHeight="1" hidden="1">
      <c r="A702" s="85" t="s">
        <v>423</v>
      </c>
      <c r="B702" s="85" t="s">
        <v>954</v>
      </c>
      <c r="C702" s="85" t="s">
        <v>423</v>
      </c>
      <c r="D702" s="85"/>
      <c r="E702"/>
      <c r="F702" s="71"/>
      <c r="G702"/>
      <c r="H702" s="71"/>
      <c r="I702"/>
      <c r="J702" s="71"/>
      <c r="K702"/>
      <c r="L702" s="71"/>
      <c r="M702"/>
      <c r="N702" s="71"/>
      <c r="O702"/>
    </row>
    <row r="703" spans="1:15" ht="12.75" customHeight="1" hidden="1">
      <c r="A703" s="85" t="s">
        <v>150</v>
      </c>
      <c r="B703" s="85" t="s">
        <v>568</v>
      </c>
      <c r="C703" s="85" t="s">
        <v>150</v>
      </c>
      <c r="D703" s="85"/>
      <c r="E703"/>
      <c r="F703" s="71"/>
      <c r="G703"/>
      <c r="H703" s="71"/>
      <c r="I703"/>
      <c r="J703" s="71"/>
      <c r="K703"/>
      <c r="L703" s="71"/>
      <c r="M703"/>
      <c r="N703" s="71"/>
      <c r="O703"/>
    </row>
    <row r="704" spans="1:15" ht="12.75" customHeight="1" hidden="1">
      <c r="A704" s="85" t="s">
        <v>151</v>
      </c>
      <c r="B704" s="85" t="s">
        <v>569</v>
      </c>
      <c r="C704" s="85" t="s">
        <v>151</v>
      </c>
      <c r="D704" s="85"/>
      <c r="E704"/>
      <c r="F704" s="71"/>
      <c r="G704"/>
      <c r="H704" s="71"/>
      <c r="I704"/>
      <c r="J704" s="71"/>
      <c r="K704"/>
      <c r="L704" s="71"/>
      <c r="M704"/>
      <c r="N704" s="71"/>
      <c r="O704"/>
    </row>
    <row r="705" spans="1:15" ht="12.75" customHeight="1" hidden="1">
      <c r="A705" s="85" t="s">
        <v>405</v>
      </c>
      <c r="B705" s="85" t="s">
        <v>934</v>
      </c>
      <c r="C705" s="85" t="s">
        <v>405</v>
      </c>
      <c r="D705" s="85"/>
      <c r="E705"/>
      <c r="F705" s="71"/>
      <c r="G705"/>
      <c r="H705" s="71"/>
      <c r="I705"/>
      <c r="J705" s="71"/>
      <c r="K705"/>
      <c r="L705" s="71"/>
      <c r="M705"/>
      <c r="N705" s="71"/>
      <c r="O705"/>
    </row>
    <row r="706" spans="1:15" ht="12.75" customHeight="1" hidden="1">
      <c r="A706" s="85" t="s">
        <v>152</v>
      </c>
      <c r="B706" s="85" t="s">
        <v>570</v>
      </c>
      <c r="C706" s="85" t="s">
        <v>152</v>
      </c>
      <c r="D706" s="85"/>
      <c r="E706"/>
      <c r="F706" s="71"/>
      <c r="G706"/>
      <c r="H706" s="71"/>
      <c r="I706"/>
      <c r="J706" s="71"/>
      <c r="K706"/>
      <c r="L706" s="71"/>
      <c r="M706"/>
      <c r="N706" s="71"/>
      <c r="O706"/>
    </row>
    <row r="707" spans="1:15" ht="12.75" customHeight="1" hidden="1">
      <c r="A707" s="85" t="s">
        <v>153</v>
      </c>
      <c r="B707" s="85" t="s">
        <v>571</v>
      </c>
      <c r="C707" s="85" t="s">
        <v>153</v>
      </c>
      <c r="D707" s="85"/>
      <c r="E707"/>
      <c r="F707" s="71"/>
      <c r="G707"/>
      <c r="H707" s="71"/>
      <c r="I707"/>
      <c r="J707" s="71"/>
      <c r="K707"/>
      <c r="L707" s="71"/>
      <c r="M707"/>
      <c r="N707" s="71"/>
      <c r="O707"/>
    </row>
    <row r="708" spans="1:15" ht="12.75" customHeight="1" hidden="1">
      <c r="A708" s="85" t="s">
        <v>424</v>
      </c>
      <c r="B708" s="85" t="s">
        <v>955</v>
      </c>
      <c r="C708" s="85" t="s">
        <v>424</v>
      </c>
      <c r="D708" s="85"/>
      <c r="E708"/>
      <c r="F708" s="71"/>
      <c r="G708"/>
      <c r="H708" s="71"/>
      <c r="I708"/>
      <c r="J708" s="71"/>
      <c r="K708"/>
      <c r="L708" s="71"/>
      <c r="M708"/>
      <c r="N708" s="71"/>
      <c r="O708"/>
    </row>
    <row r="709" spans="1:15" ht="12.75" customHeight="1" hidden="1">
      <c r="A709" s="85" t="s">
        <v>154</v>
      </c>
      <c r="B709" s="85" t="s">
        <v>572</v>
      </c>
      <c r="C709" s="85" t="s">
        <v>154</v>
      </c>
      <c r="D709" s="85"/>
      <c r="E709"/>
      <c r="F709" s="71"/>
      <c r="G709"/>
      <c r="H709" s="71"/>
      <c r="I709"/>
      <c r="J709" s="71"/>
      <c r="K709"/>
      <c r="L709" s="71"/>
      <c r="M709"/>
      <c r="N709" s="71"/>
      <c r="O709"/>
    </row>
    <row r="710" spans="1:15" ht="12.75" customHeight="1" hidden="1">
      <c r="A710" s="85" t="s">
        <v>155</v>
      </c>
      <c r="B710" s="85" t="s">
        <v>573</v>
      </c>
      <c r="C710" s="85" t="s">
        <v>155</v>
      </c>
      <c r="D710" s="85"/>
      <c r="E710"/>
      <c r="F710" s="71"/>
      <c r="G710"/>
      <c r="H710" s="71"/>
      <c r="I710"/>
      <c r="J710" s="71"/>
      <c r="K710"/>
      <c r="L710" s="71"/>
      <c r="M710"/>
      <c r="N710" s="71"/>
      <c r="O710"/>
    </row>
    <row r="711" spans="1:15" ht="12.75" customHeight="1" hidden="1">
      <c r="A711" s="85" t="s">
        <v>156</v>
      </c>
      <c r="B711" s="85" t="s">
        <v>574</v>
      </c>
      <c r="C711" s="85" t="s">
        <v>156</v>
      </c>
      <c r="D711" s="85"/>
      <c r="E711"/>
      <c r="F711" s="71"/>
      <c r="G711"/>
      <c r="H711" s="71"/>
      <c r="I711"/>
      <c r="J711" s="71"/>
      <c r="K711"/>
      <c r="L711" s="71"/>
      <c r="M711"/>
      <c r="N711" s="71"/>
      <c r="O711"/>
    </row>
    <row r="712" spans="1:15" ht="12.75" customHeight="1" hidden="1">
      <c r="A712" s="85" t="s">
        <v>157</v>
      </c>
      <c r="B712" s="85" t="s">
        <v>575</v>
      </c>
      <c r="C712" s="85" t="s">
        <v>157</v>
      </c>
      <c r="D712" s="85"/>
      <c r="E712"/>
      <c r="F712" s="71"/>
      <c r="G712"/>
      <c r="H712" s="71"/>
      <c r="I712"/>
      <c r="J712" s="71"/>
      <c r="K712"/>
      <c r="L712" s="71"/>
      <c r="M712"/>
      <c r="N712" s="71"/>
      <c r="O712"/>
    </row>
    <row r="713" spans="1:15" ht="12.75" customHeight="1" hidden="1">
      <c r="A713" s="85" t="s">
        <v>158</v>
      </c>
      <c r="B713" s="85" t="s">
        <v>576</v>
      </c>
      <c r="C713" s="85" t="s">
        <v>158</v>
      </c>
      <c r="D713" s="85"/>
      <c r="E713"/>
      <c r="F713" s="71"/>
      <c r="G713"/>
      <c r="H713" s="71"/>
      <c r="I713"/>
      <c r="J713" s="71"/>
      <c r="K713"/>
      <c r="L713" s="71"/>
      <c r="M713"/>
      <c r="N713" s="71"/>
      <c r="O713"/>
    </row>
    <row r="714" spans="1:15" ht="12.75" customHeight="1" hidden="1">
      <c r="A714" s="85" t="s">
        <v>159</v>
      </c>
      <c r="B714" s="85" t="s">
        <v>577</v>
      </c>
      <c r="C714" s="85" t="s">
        <v>159</v>
      </c>
      <c r="D714" s="85"/>
      <c r="E714"/>
      <c r="F714" s="71"/>
      <c r="G714"/>
      <c r="H714" s="71"/>
      <c r="I714"/>
      <c r="J714" s="71"/>
      <c r="K714"/>
      <c r="L714" s="71"/>
      <c r="M714"/>
      <c r="N714" s="71"/>
      <c r="O714"/>
    </row>
    <row r="715" spans="1:15" ht="12.75" customHeight="1" hidden="1">
      <c r="A715" s="85" t="s">
        <v>160</v>
      </c>
      <c r="B715" s="85" t="s">
        <v>578</v>
      </c>
      <c r="C715" s="85" t="s">
        <v>160</v>
      </c>
      <c r="D715" s="85"/>
      <c r="E715"/>
      <c r="F715" s="71"/>
      <c r="G715"/>
      <c r="H715" s="71"/>
      <c r="I715"/>
      <c r="J715" s="71"/>
      <c r="K715"/>
      <c r="L715" s="71"/>
      <c r="M715"/>
      <c r="N715" s="71"/>
      <c r="O715"/>
    </row>
    <row r="716" spans="1:15" ht="12.75" customHeight="1" hidden="1">
      <c r="A716" s="85" t="s">
        <v>161</v>
      </c>
      <c r="B716" s="85" t="s">
        <v>579</v>
      </c>
      <c r="C716" s="85" t="s">
        <v>161</v>
      </c>
      <c r="D716" s="85"/>
      <c r="E716"/>
      <c r="F716" s="71"/>
      <c r="G716"/>
      <c r="H716" s="71"/>
      <c r="I716"/>
      <c r="J716" s="71"/>
      <c r="K716"/>
      <c r="L716" s="71"/>
      <c r="M716"/>
      <c r="N716" s="71"/>
      <c r="O716"/>
    </row>
    <row r="717" spans="1:15" ht="12.75" customHeight="1" hidden="1">
      <c r="A717" s="85" t="s">
        <v>425</v>
      </c>
      <c r="B717" s="85" t="s">
        <v>956</v>
      </c>
      <c r="C717" s="85" t="s">
        <v>425</v>
      </c>
      <c r="D717" s="85"/>
      <c r="E717"/>
      <c r="F717" s="71"/>
      <c r="G717"/>
      <c r="H717" s="71"/>
      <c r="I717"/>
      <c r="J717" s="71"/>
      <c r="K717"/>
      <c r="L717" s="71"/>
      <c r="M717"/>
      <c r="N717" s="71"/>
      <c r="O717"/>
    </row>
    <row r="718" spans="1:15" ht="12.75" customHeight="1" hidden="1">
      <c r="A718" s="85" t="s">
        <v>162</v>
      </c>
      <c r="B718" s="85" t="s">
        <v>580</v>
      </c>
      <c r="C718" s="85" t="s">
        <v>162</v>
      </c>
      <c r="D718" s="85"/>
      <c r="E718"/>
      <c r="F718" s="71"/>
      <c r="G718"/>
      <c r="H718" s="71"/>
      <c r="I718"/>
      <c r="J718" s="71"/>
      <c r="K718"/>
      <c r="L718" s="71"/>
      <c r="M718"/>
      <c r="N718" s="71"/>
      <c r="O718"/>
    </row>
    <row r="719" spans="1:15" ht="12.75" customHeight="1" hidden="1">
      <c r="A719" s="85" t="s">
        <v>163</v>
      </c>
      <c r="B719" s="85" t="s">
        <v>581</v>
      </c>
      <c r="C719" s="85" t="s">
        <v>163</v>
      </c>
      <c r="D719" s="85"/>
      <c r="E719"/>
      <c r="F719" s="71"/>
      <c r="G719"/>
      <c r="H719" s="71"/>
      <c r="I719"/>
      <c r="J719" s="71"/>
      <c r="K719"/>
      <c r="L719" s="71"/>
      <c r="M719"/>
      <c r="N719" s="71"/>
      <c r="O719"/>
    </row>
    <row r="720" spans="1:15" ht="12.75" customHeight="1" hidden="1">
      <c r="A720" s="85" t="s">
        <v>164</v>
      </c>
      <c r="B720" s="85" t="s">
        <v>582</v>
      </c>
      <c r="C720" s="85" t="s">
        <v>164</v>
      </c>
      <c r="D720" s="85"/>
      <c r="E720"/>
      <c r="F720" s="71"/>
      <c r="G720"/>
      <c r="H720" s="71"/>
      <c r="I720"/>
      <c r="J720" s="71"/>
      <c r="K720"/>
      <c r="L720" s="71"/>
      <c r="M720"/>
      <c r="N720" s="71"/>
      <c r="O720"/>
    </row>
    <row r="721" spans="1:15" ht="12.75" customHeight="1" hidden="1">
      <c r="A721" s="85" t="s">
        <v>165</v>
      </c>
      <c r="B721" s="85" t="s">
        <v>583</v>
      </c>
      <c r="C721" s="85" t="s">
        <v>165</v>
      </c>
      <c r="D721" s="85"/>
      <c r="E721"/>
      <c r="F721" s="71"/>
      <c r="G721"/>
      <c r="H721" s="71"/>
      <c r="I721"/>
      <c r="J721" s="71"/>
      <c r="K721"/>
      <c r="L721" s="71"/>
      <c r="M721"/>
      <c r="N721" s="71"/>
      <c r="O721"/>
    </row>
    <row r="722" spans="1:15" ht="12.75" customHeight="1" hidden="1">
      <c r="A722" s="85" t="s">
        <v>426</v>
      </c>
      <c r="B722" s="85" t="s">
        <v>957</v>
      </c>
      <c r="C722" s="85" t="s">
        <v>426</v>
      </c>
      <c r="D722" s="85"/>
      <c r="E722"/>
      <c r="F722" s="71"/>
      <c r="G722"/>
      <c r="H722" s="71"/>
      <c r="I722"/>
      <c r="J722" s="71"/>
      <c r="K722"/>
      <c r="L722" s="71"/>
      <c r="M722"/>
      <c r="N722" s="71"/>
      <c r="O722"/>
    </row>
    <row r="723" spans="1:15" ht="12.75" customHeight="1" hidden="1">
      <c r="A723" s="85" t="s">
        <v>166</v>
      </c>
      <c r="B723" s="85" t="s">
        <v>584</v>
      </c>
      <c r="C723" s="85" t="s">
        <v>166</v>
      </c>
      <c r="D723" s="85"/>
      <c r="E723"/>
      <c r="F723" s="71"/>
      <c r="G723"/>
      <c r="H723" s="71"/>
      <c r="I723"/>
      <c r="J723" s="71"/>
      <c r="K723"/>
      <c r="L723" s="71"/>
      <c r="M723"/>
      <c r="N723" s="71"/>
      <c r="O723"/>
    </row>
    <row r="724" spans="1:15" ht="12.75" customHeight="1" hidden="1">
      <c r="A724" s="85" t="s">
        <v>167</v>
      </c>
      <c r="B724" s="85" t="s">
        <v>585</v>
      </c>
      <c r="C724" s="85" t="s">
        <v>167</v>
      </c>
      <c r="D724" s="85"/>
      <c r="E724"/>
      <c r="F724" s="71"/>
      <c r="G724"/>
      <c r="H724" s="71"/>
      <c r="I724"/>
      <c r="J724" s="71"/>
      <c r="K724"/>
      <c r="L724" s="71"/>
      <c r="M724"/>
      <c r="N724" s="71"/>
      <c r="O724"/>
    </row>
    <row r="725" spans="1:15" ht="12.75" customHeight="1" hidden="1">
      <c r="A725" s="85" t="s">
        <v>168</v>
      </c>
      <c r="B725" s="85" t="s">
        <v>586</v>
      </c>
      <c r="C725" s="85" t="s">
        <v>168</v>
      </c>
      <c r="D725" s="85"/>
      <c r="E725"/>
      <c r="F725" s="71"/>
      <c r="G725"/>
      <c r="H725" s="71"/>
      <c r="I725"/>
      <c r="J725" s="71"/>
      <c r="K725"/>
      <c r="L725" s="71"/>
      <c r="M725"/>
      <c r="N725" s="71"/>
      <c r="O725"/>
    </row>
    <row r="726" spans="1:15" ht="12.75" customHeight="1" hidden="1">
      <c r="A726" s="85" t="s">
        <v>169</v>
      </c>
      <c r="B726" s="85" t="s">
        <v>587</v>
      </c>
      <c r="C726" s="85" t="s">
        <v>169</v>
      </c>
      <c r="D726" s="85"/>
      <c r="E726"/>
      <c r="F726" s="71"/>
      <c r="G726"/>
      <c r="H726" s="71"/>
      <c r="I726"/>
      <c r="J726" s="71"/>
      <c r="K726"/>
      <c r="L726" s="71"/>
      <c r="M726"/>
      <c r="N726" s="71"/>
      <c r="O726"/>
    </row>
    <row r="727" spans="1:15" ht="12.75" customHeight="1" hidden="1">
      <c r="A727" s="85" t="s">
        <v>588</v>
      </c>
      <c r="B727" s="85" t="s">
        <v>589</v>
      </c>
      <c r="C727" s="85" t="s">
        <v>588</v>
      </c>
      <c r="D727" s="85"/>
      <c r="E727"/>
      <c r="F727" s="71"/>
      <c r="G727"/>
      <c r="H727" s="71"/>
      <c r="I727"/>
      <c r="J727" s="71"/>
      <c r="K727"/>
      <c r="L727" s="71"/>
      <c r="M727"/>
      <c r="N727" s="71"/>
      <c r="O727"/>
    </row>
    <row r="728" spans="1:15" ht="12.75" customHeight="1" hidden="1">
      <c r="A728" s="85" t="s">
        <v>170</v>
      </c>
      <c r="B728" s="85" t="s">
        <v>590</v>
      </c>
      <c r="C728" s="85" t="s">
        <v>170</v>
      </c>
      <c r="D728" s="85"/>
      <c r="E728"/>
      <c r="F728" s="71"/>
      <c r="G728"/>
      <c r="H728" s="71"/>
      <c r="I728"/>
      <c r="J728" s="71"/>
      <c r="K728"/>
      <c r="L728" s="71"/>
      <c r="M728"/>
      <c r="N728" s="71"/>
      <c r="O728"/>
    </row>
    <row r="729" spans="1:15" ht="12.75" customHeight="1" hidden="1">
      <c r="A729" s="85" t="s">
        <v>171</v>
      </c>
      <c r="B729" s="85" t="s">
        <v>591</v>
      </c>
      <c r="C729" s="85" t="s">
        <v>171</v>
      </c>
      <c r="D729" s="85"/>
      <c r="E729"/>
      <c r="F729" s="71"/>
      <c r="G729"/>
      <c r="H729" s="71"/>
      <c r="I729"/>
      <c r="J729" s="71"/>
      <c r="K729"/>
      <c r="L729" s="71"/>
      <c r="M729"/>
      <c r="N729" s="71"/>
      <c r="O729"/>
    </row>
    <row r="730" spans="1:15" ht="12.75" customHeight="1" hidden="1">
      <c r="A730" s="85" t="s">
        <v>592</v>
      </c>
      <c r="B730" s="85" t="s">
        <v>593</v>
      </c>
      <c r="C730" s="85" t="s">
        <v>592</v>
      </c>
      <c r="D730" s="85"/>
      <c r="E730"/>
      <c r="F730" s="71"/>
      <c r="G730"/>
      <c r="H730" s="71"/>
      <c r="I730"/>
      <c r="J730" s="71"/>
      <c r="K730"/>
      <c r="L730" s="71"/>
      <c r="M730"/>
      <c r="N730" s="71"/>
      <c r="O730"/>
    </row>
    <row r="731" spans="1:15" ht="12.75" customHeight="1" hidden="1">
      <c r="A731" s="85" t="s">
        <v>907</v>
      </c>
      <c r="B731" s="85" t="s">
        <v>908</v>
      </c>
      <c r="C731" s="85" t="s">
        <v>907</v>
      </c>
      <c r="D731" s="85"/>
      <c r="E731"/>
      <c r="F731" s="71"/>
      <c r="G731"/>
      <c r="H731" s="71"/>
      <c r="I731"/>
      <c r="J731" s="71"/>
      <c r="K731"/>
      <c r="L731" s="71"/>
      <c r="M731"/>
      <c r="N731" s="71"/>
      <c r="O731"/>
    </row>
    <row r="732" spans="1:15" ht="12.75" customHeight="1" hidden="1">
      <c r="A732" s="85" t="s">
        <v>388</v>
      </c>
      <c r="B732" s="85" t="s">
        <v>906</v>
      </c>
      <c r="C732" s="85" t="s">
        <v>388</v>
      </c>
      <c r="D732" s="85"/>
      <c r="E732"/>
      <c r="F732" s="71"/>
      <c r="G732"/>
      <c r="H732" s="71"/>
      <c r="I732"/>
      <c r="J732" s="71"/>
      <c r="K732"/>
      <c r="L732" s="71"/>
      <c r="M732"/>
      <c r="N732" s="71"/>
      <c r="O732"/>
    </row>
    <row r="733" spans="1:15" ht="12.75" customHeight="1" hidden="1">
      <c r="A733" s="85" t="s">
        <v>909</v>
      </c>
      <c r="B733" s="85" t="s">
        <v>910</v>
      </c>
      <c r="C733" s="85" t="s">
        <v>909</v>
      </c>
      <c r="D733" s="85"/>
      <c r="E733"/>
      <c r="F733" s="71"/>
      <c r="G733"/>
      <c r="H733" s="71"/>
      <c r="I733"/>
      <c r="J733" s="71"/>
      <c r="K733"/>
      <c r="L733" s="71"/>
      <c r="M733"/>
      <c r="N733" s="71"/>
      <c r="O733"/>
    </row>
    <row r="734" spans="1:15" ht="12.75" customHeight="1" hidden="1">
      <c r="A734" s="85" t="s">
        <v>172</v>
      </c>
      <c r="B734" s="85" t="s">
        <v>594</v>
      </c>
      <c r="C734" s="85" t="s">
        <v>172</v>
      </c>
      <c r="D734" s="85"/>
      <c r="E734"/>
      <c r="F734" s="71"/>
      <c r="G734"/>
      <c r="H734" s="71"/>
      <c r="I734"/>
      <c r="J734" s="71"/>
      <c r="K734"/>
      <c r="L734" s="71"/>
      <c r="M734"/>
      <c r="N734" s="71"/>
      <c r="O734"/>
    </row>
    <row r="735" spans="1:15" ht="12.75" customHeight="1" hidden="1">
      <c r="A735" s="85" t="s">
        <v>390</v>
      </c>
      <c r="B735" s="85" t="s">
        <v>911</v>
      </c>
      <c r="C735" s="85" t="s">
        <v>390</v>
      </c>
      <c r="D735" s="85"/>
      <c r="E735"/>
      <c r="F735" s="71"/>
      <c r="G735"/>
      <c r="H735" s="71"/>
      <c r="I735"/>
      <c r="J735" s="71"/>
      <c r="K735"/>
      <c r="L735" s="71"/>
      <c r="M735"/>
      <c r="N735" s="71"/>
      <c r="O735"/>
    </row>
    <row r="736" spans="1:15" ht="12.75" customHeight="1" hidden="1">
      <c r="A736" s="85" t="s">
        <v>391</v>
      </c>
      <c r="B736" s="85" t="s">
        <v>912</v>
      </c>
      <c r="C736" s="85" t="s">
        <v>391</v>
      </c>
      <c r="D736" s="85"/>
      <c r="E736"/>
      <c r="F736" s="71"/>
      <c r="G736"/>
      <c r="H736" s="71"/>
      <c r="I736"/>
      <c r="J736" s="71"/>
      <c r="K736"/>
      <c r="L736" s="71"/>
      <c r="M736"/>
      <c r="N736" s="71"/>
      <c r="O736"/>
    </row>
    <row r="737" spans="1:15" ht="12.75" customHeight="1" hidden="1">
      <c r="A737" s="85" t="s">
        <v>596</v>
      </c>
      <c r="B737" s="85" t="s">
        <v>597</v>
      </c>
      <c r="C737" s="85" t="s">
        <v>596</v>
      </c>
      <c r="D737" s="85"/>
      <c r="E737"/>
      <c r="F737" s="71"/>
      <c r="G737"/>
      <c r="H737" s="71"/>
      <c r="I737"/>
      <c r="J737" s="71"/>
      <c r="K737"/>
      <c r="L737" s="71"/>
      <c r="M737"/>
      <c r="N737" s="71"/>
      <c r="O737"/>
    </row>
    <row r="738" spans="1:15" ht="12.75" customHeight="1" hidden="1">
      <c r="A738" s="85" t="s">
        <v>600</v>
      </c>
      <c r="B738" s="85" t="s">
        <v>601</v>
      </c>
      <c r="C738" s="85" t="s">
        <v>600</v>
      </c>
      <c r="D738" s="85"/>
      <c r="E738"/>
      <c r="F738" s="71"/>
      <c r="G738"/>
      <c r="H738" s="71"/>
      <c r="I738"/>
      <c r="J738" s="71"/>
      <c r="K738"/>
      <c r="L738" s="71"/>
      <c r="M738"/>
      <c r="N738" s="71"/>
      <c r="O738"/>
    </row>
    <row r="739" spans="1:15" ht="12.75" customHeight="1" hidden="1">
      <c r="A739" s="85" t="s">
        <v>598</v>
      </c>
      <c r="B739" s="85" t="s">
        <v>599</v>
      </c>
      <c r="C739" s="85" t="s">
        <v>598</v>
      </c>
      <c r="D739" s="85"/>
      <c r="E739"/>
      <c r="F739" s="71"/>
      <c r="G739"/>
      <c r="H739" s="71"/>
      <c r="I739"/>
      <c r="J739" s="71"/>
      <c r="K739"/>
      <c r="L739" s="71"/>
      <c r="M739"/>
      <c r="N739" s="71"/>
      <c r="O739"/>
    </row>
    <row r="740" spans="1:15" ht="12.75" customHeight="1" hidden="1">
      <c r="A740" s="85" t="s">
        <v>602</v>
      </c>
      <c r="B740" s="85" t="s">
        <v>603</v>
      </c>
      <c r="C740" s="85" t="s">
        <v>602</v>
      </c>
      <c r="D740" s="85"/>
      <c r="E740"/>
      <c r="F740" s="71"/>
      <c r="G740"/>
      <c r="H740" s="71"/>
      <c r="I740"/>
      <c r="J740" s="71"/>
      <c r="K740"/>
      <c r="L740" s="71"/>
      <c r="M740"/>
      <c r="N740" s="71"/>
      <c r="O740"/>
    </row>
    <row r="741" spans="1:15" ht="12.75" customHeight="1" hidden="1">
      <c r="A741" s="85" t="s">
        <v>174</v>
      </c>
      <c r="B741" s="85" t="s">
        <v>604</v>
      </c>
      <c r="C741" s="85" t="s">
        <v>174</v>
      </c>
      <c r="D741" s="85"/>
      <c r="E741"/>
      <c r="F741" s="71"/>
      <c r="G741"/>
      <c r="H741" s="71"/>
      <c r="I741"/>
      <c r="J741" s="71"/>
      <c r="K741"/>
      <c r="L741" s="71"/>
      <c r="M741"/>
      <c r="N741" s="71"/>
      <c r="O741"/>
    </row>
    <row r="742" spans="1:15" ht="12.75" customHeight="1" hidden="1">
      <c r="A742" s="85" t="s">
        <v>173</v>
      </c>
      <c r="B742" s="85" t="s">
        <v>595</v>
      </c>
      <c r="C742" s="85" t="s">
        <v>173</v>
      </c>
      <c r="D742" s="85"/>
      <c r="E742"/>
      <c r="F742" s="71"/>
      <c r="G742"/>
      <c r="H742" s="71"/>
      <c r="I742"/>
      <c r="J742" s="71"/>
      <c r="K742"/>
      <c r="L742" s="71"/>
      <c r="M742"/>
      <c r="N742" s="71"/>
      <c r="O742"/>
    </row>
    <row r="743" spans="1:15" ht="12.75" customHeight="1" hidden="1">
      <c r="A743" s="85" t="s">
        <v>175</v>
      </c>
      <c r="B743" s="85" t="s">
        <v>605</v>
      </c>
      <c r="C743" s="85" t="s">
        <v>175</v>
      </c>
      <c r="D743" s="85"/>
      <c r="E743"/>
      <c r="F743" s="71"/>
      <c r="G743"/>
      <c r="H743" s="71"/>
      <c r="I743"/>
      <c r="J743" s="71"/>
      <c r="K743"/>
      <c r="L743" s="71"/>
      <c r="M743"/>
      <c r="N743" s="71"/>
      <c r="O743"/>
    </row>
    <row r="744" spans="1:15" ht="12.75" customHeight="1" hidden="1">
      <c r="A744" s="85" t="s">
        <v>176</v>
      </c>
      <c r="B744" s="85" t="s">
        <v>606</v>
      </c>
      <c r="C744" s="85" t="s">
        <v>176</v>
      </c>
      <c r="D744" s="85"/>
      <c r="E744"/>
      <c r="F744" s="71"/>
      <c r="G744"/>
      <c r="H744" s="71"/>
      <c r="I744"/>
      <c r="J744" s="71"/>
      <c r="K744"/>
      <c r="L744" s="71"/>
      <c r="M744"/>
      <c r="N744" s="71"/>
      <c r="O744"/>
    </row>
    <row r="745" spans="1:15" ht="12.75" customHeight="1" hidden="1">
      <c r="A745" s="85" t="s">
        <v>607</v>
      </c>
      <c r="B745" s="85" t="s">
        <v>608</v>
      </c>
      <c r="C745" s="85" t="s">
        <v>607</v>
      </c>
      <c r="D745" s="85"/>
      <c r="E745"/>
      <c r="F745" s="71"/>
      <c r="G745"/>
      <c r="H745" s="71"/>
      <c r="I745"/>
      <c r="J745" s="71"/>
      <c r="K745"/>
      <c r="L745" s="71"/>
      <c r="M745"/>
      <c r="N745" s="71"/>
      <c r="O745"/>
    </row>
    <row r="746" spans="1:15" ht="12.75" customHeight="1" hidden="1">
      <c r="A746" s="85" t="s">
        <v>609</v>
      </c>
      <c r="B746" s="85" t="s">
        <v>610</v>
      </c>
      <c r="C746" s="85" t="s">
        <v>609</v>
      </c>
      <c r="D746" s="85"/>
      <c r="E746"/>
      <c r="F746" s="71"/>
      <c r="G746"/>
      <c r="H746" s="71"/>
      <c r="I746"/>
      <c r="J746" s="71"/>
      <c r="K746"/>
      <c r="L746" s="71"/>
      <c r="M746"/>
      <c r="N746" s="71"/>
      <c r="O746"/>
    </row>
    <row r="747" spans="1:15" ht="12.75" customHeight="1" hidden="1">
      <c r="A747" s="85" t="s">
        <v>392</v>
      </c>
      <c r="B747" s="85" t="s">
        <v>913</v>
      </c>
      <c r="C747" s="85" t="s">
        <v>392</v>
      </c>
      <c r="D747" s="85"/>
      <c r="E747"/>
      <c r="F747" s="71"/>
      <c r="G747"/>
      <c r="H747" s="71"/>
      <c r="I747"/>
      <c r="J747" s="71"/>
      <c r="K747"/>
      <c r="L747" s="71"/>
      <c r="M747"/>
      <c r="N747" s="71"/>
      <c r="O747"/>
    </row>
    <row r="748" spans="1:15" ht="12.75" customHeight="1" hidden="1">
      <c r="A748" s="85" t="s">
        <v>427</v>
      </c>
      <c r="B748" s="85" t="s">
        <v>611</v>
      </c>
      <c r="C748" s="85" t="s">
        <v>427</v>
      </c>
      <c r="D748" s="85"/>
      <c r="E748"/>
      <c r="F748" s="71"/>
      <c r="G748"/>
      <c r="H748" s="71"/>
      <c r="I748"/>
      <c r="J748" s="71"/>
      <c r="K748"/>
      <c r="L748" s="71"/>
      <c r="M748"/>
      <c r="N748" s="71"/>
      <c r="O748"/>
    </row>
    <row r="749" spans="1:15" ht="12.75" customHeight="1" hidden="1">
      <c r="A749" s="85" t="s">
        <v>177</v>
      </c>
      <c r="B749" s="85" t="s">
        <v>612</v>
      </c>
      <c r="C749" s="85" t="s">
        <v>177</v>
      </c>
      <c r="D749" s="85"/>
      <c r="E749"/>
      <c r="F749" s="71"/>
      <c r="G749"/>
      <c r="H749" s="71"/>
      <c r="I749"/>
      <c r="J749" s="71"/>
      <c r="K749"/>
      <c r="L749" s="71"/>
      <c r="M749"/>
      <c r="N749" s="71"/>
      <c r="O749"/>
    </row>
    <row r="750" spans="1:15" ht="12.75" customHeight="1" hidden="1">
      <c r="A750" s="85" t="s">
        <v>178</v>
      </c>
      <c r="B750" s="85" t="s">
        <v>613</v>
      </c>
      <c r="C750" s="85" t="s">
        <v>178</v>
      </c>
      <c r="D750" s="85"/>
      <c r="E750"/>
      <c r="F750" s="71"/>
      <c r="G750"/>
      <c r="H750" s="71"/>
      <c r="I750"/>
      <c r="J750" s="71"/>
      <c r="K750"/>
      <c r="L750" s="71"/>
      <c r="M750"/>
      <c r="N750" s="71"/>
      <c r="O750"/>
    </row>
    <row r="751" spans="1:15" ht="12.75" customHeight="1" hidden="1">
      <c r="A751" s="85" t="s">
        <v>179</v>
      </c>
      <c r="B751" s="85" t="s">
        <v>614</v>
      </c>
      <c r="C751" s="85" t="s">
        <v>179</v>
      </c>
      <c r="D751" s="85"/>
      <c r="E751"/>
      <c r="F751" s="71"/>
      <c r="G751"/>
      <c r="H751" s="71"/>
      <c r="I751"/>
      <c r="J751" s="71"/>
      <c r="K751"/>
      <c r="L751" s="71"/>
      <c r="M751"/>
      <c r="N751" s="71"/>
      <c r="O751"/>
    </row>
    <row r="752" spans="1:15" ht="12.75" customHeight="1" hidden="1">
      <c r="A752" s="85" t="s">
        <v>180</v>
      </c>
      <c r="B752" s="85" t="s">
        <v>615</v>
      </c>
      <c r="C752" s="85" t="s">
        <v>180</v>
      </c>
      <c r="D752" s="85"/>
      <c r="E752"/>
      <c r="F752" s="71"/>
      <c r="G752"/>
      <c r="H752" s="71"/>
      <c r="I752"/>
      <c r="J752" s="71"/>
      <c r="K752"/>
      <c r="L752" s="71"/>
      <c r="M752"/>
      <c r="N752" s="71"/>
      <c r="O752"/>
    </row>
    <row r="753" spans="1:15" ht="12.75" customHeight="1" hidden="1">
      <c r="A753" s="85" t="s">
        <v>181</v>
      </c>
      <c r="B753" s="85" t="s">
        <v>616</v>
      </c>
      <c r="C753" s="85" t="s">
        <v>181</v>
      </c>
      <c r="D753" s="85"/>
      <c r="E753"/>
      <c r="F753" s="71"/>
      <c r="G753"/>
      <c r="H753" s="71"/>
      <c r="I753"/>
      <c r="J753" s="71"/>
      <c r="K753"/>
      <c r="L753" s="71"/>
      <c r="M753"/>
      <c r="N753" s="71"/>
      <c r="O753"/>
    </row>
    <row r="754" spans="1:15" ht="12.75" customHeight="1" hidden="1">
      <c r="A754" s="85" t="s">
        <v>182</v>
      </c>
      <c r="B754" s="85" t="s">
        <v>617</v>
      </c>
      <c r="C754" s="85" t="s">
        <v>182</v>
      </c>
      <c r="D754" s="85"/>
      <c r="E754"/>
      <c r="F754" s="71"/>
      <c r="G754"/>
      <c r="H754" s="71"/>
      <c r="I754"/>
      <c r="J754" s="71"/>
      <c r="K754"/>
      <c r="L754" s="71"/>
      <c r="M754"/>
      <c r="N754" s="71"/>
      <c r="O754"/>
    </row>
    <row r="755" spans="1:15" ht="12.75" customHeight="1" hidden="1">
      <c r="A755" s="85" t="s">
        <v>428</v>
      </c>
      <c r="B755" s="85" t="s">
        <v>958</v>
      </c>
      <c r="C755" s="85" t="s">
        <v>428</v>
      </c>
      <c r="D755" s="85"/>
      <c r="E755"/>
      <c r="F755" s="71"/>
      <c r="G755"/>
      <c r="H755" s="71"/>
      <c r="I755"/>
      <c r="J755" s="71"/>
      <c r="K755"/>
      <c r="L755" s="71"/>
      <c r="M755"/>
      <c r="N755" s="71"/>
      <c r="O755"/>
    </row>
    <row r="756" spans="1:15" ht="12.75" customHeight="1" hidden="1">
      <c r="A756" s="85" t="s">
        <v>183</v>
      </c>
      <c r="B756" s="85" t="s">
        <v>618</v>
      </c>
      <c r="C756" s="85" t="s">
        <v>183</v>
      </c>
      <c r="D756" s="85"/>
      <c r="E756"/>
      <c r="F756" s="71"/>
      <c r="G756"/>
      <c r="H756" s="71"/>
      <c r="I756"/>
      <c r="J756" s="71"/>
      <c r="K756"/>
      <c r="L756" s="71"/>
      <c r="M756"/>
      <c r="N756" s="71"/>
      <c r="O756"/>
    </row>
    <row r="757" spans="1:15" ht="12.75" customHeight="1" hidden="1">
      <c r="A757" s="85" t="s">
        <v>184</v>
      </c>
      <c r="B757" s="85" t="s">
        <v>619</v>
      </c>
      <c r="C757" s="85" t="s">
        <v>184</v>
      </c>
      <c r="D757" s="85"/>
      <c r="E757"/>
      <c r="F757" s="71"/>
      <c r="G757"/>
      <c r="H757" s="71"/>
      <c r="I757"/>
      <c r="J757" s="71"/>
      <c r="K757"/>
      <c r="L757" s="71"/>
      <c r="M757"/>
      <c r="N757" s="71"/>
      <c r="O757"/>
    </row>
    <row r="758" spans="1:15" ht="12.75" customHeight="1" hidden="1">
      <c r="A758" s="85" t="s">
        <v>185</v>
      </c>
      <c r="B758" s="85" t="s">
        <v>620</v>
      </c>
      <c r="C758" s="85" t="s">
        <v>185</v>
      </c>
      <c r="D758" s="85"/>
      <c r="E758"/>
      <c r="F758" s="71"/>
      <c r="G758"/>
      <c r="H758" s="71"/>
      <c r="I758"/>
      <c r="J758" s="71"/>
      <c r="K758"/>
      <c r="L758" s="71"/>
      <c r="M758"/>
      <c r="N758" s="71"/>
      <c r="O758"/>
    </row>
    <row r="759" spans="1:15" ht="12.75" customHeight="1" hidden="1">
      <c r="A759" s="85" t="s">
        <v>186</v>
      </c>
      <c r="B759" s="85" t="s">
        <v>621</v>
      </c>
      <c r="C759" s="85" t="s">
        <v>186</v>
      </c>
      <c r="D759" s="85"/>
      <c r="E759"/>
      <c r="F759" s="71"/>
      <c r="G759"/>
      <c r="H759" s="71"/>
      <c r="I759"/>
      <c r="J759" s="71"/>
      <c r="K759"/>
      <c r="L759" s="71"/>
      <c r="M759"/>
      <c r="N759" s="71"/>
      <c r="O759"/>
    </row>
    <row r="760" spans="1:15" ht="12.75" customHeight="1" hidden="1">
      <c r="A760" s="85" t="s">
        <v>187</v>
      </c>
      <c r="B760" s="85" t="s">
        <v>622</v>
      </c>
      <c r="C760" s="85" t="s">
        <v>187</v>
      </c>
      <c r="D760" s="85"/>
      <c r="E760"/>
      <c r="F760" s="71"/>
      <c r="G760"/>
      <c r="H760" s="71"/>
      <c r="I760"/>
      <c r="J760" s="71"/>
      <c r="K760"/>
      <c r="L760" s="71"/>
      <c r="M760"/>
      <c r="N760" s="71"/>
      <c r="O760"/>
    </row>
    <row r="761" spans="1:15" ht="12.75" customHeight="1" hidden="1">
      <c r="A761" s="85" t="s">
        <v>429</v>
      </c>
      <c r="B761" s="85" t="s">
        <v>623</v>
      </c>
      <c r="C761" s="85" t="s">
        <v>429</v>
      </c>
      <c r="D761" s="85"/>
      <c r="E761"/>
      <c r="F761" s="71"/>
      <c r="G761"/>
      <c r="H761" s="71"/>
      <c r="I761"/>
      <c r="J761" s="71"/>
      <c r="K761"/>
      <c r="L761" s="71"/>
      <c r="M761"/>
      <c r="N761" s="71"/>
      <c r="O761"/>
    </row>
    <row r="762" spans="1:15" ht="12.75" customHeight="1" hidden="1">
      <c r="A762" s="85" t="s">
        <v>188</v>
      </c>
      <c r="B762" s="85" t="s">
        <v>624</v>
      </c>
      <c r="C762" s="85" t="s">
        <v>188</v>
      </c>
      <c r="D762" s="85"/>
      <c r="E762"/>
      <c r="F762" s="71"/>
      <c r="G762"/>
      <c r="H762" s="71"/>
      <c r="I762"/>
      <c r="J762" s="71"/>
      <c r="K762"/>
      <c r="L762" s="71"/>
      <c r="M762"/>
      <c r="N762" s="71"/>
      <c r="O762"/>
    </row>
    <row r="763" spans="1:15" ht="12.75" customHeight="1" hidden="1">
      <c r="A763" s="85" t="s">
        <v>189</v>
      </c>
      <c r="B763" s="85" t="s">
        <v>625</v>
      </c>
      <c r="C763" s="85" t="s">
        <v>189</v>
      </c>
      <c r="D763" s="85"/>
      <c r="E763"/>
      <c r="F763" s="71"/>
      <c r="G763"/>
      <c r="H763" s="71"/>
      <c r="I763"/>
      <c r="J763" s="71"/>
      <c r="K763"/>
      <c r="L763" s="71"/>
      <c r="M763"/>
      <c r="N763" s="71"/>
      <c r="O763"/>
    </row>
    <row r="764" spans="1:15" ht="12.75" customHeight="1" hidden="1">
      <c r="A764" s="85" t="s">
        <v>190</v>
      </c>
      <c r="B764" s="85" t="s">
        <v>626</v>
      </c>
      <c r="C764" s="85" t="s">
        <v>190</v>
      </c>
      <c r="D764" s="85"/>
      <c r="E764"/>
      <c r="F764" s="71"/>
      <c r="G764"/>
      <c r="H764" s="71"/>
      <c r="I764"/>
      <c r="J764" s="71"/>
      <c r="K764"/>
      <c r="L764" s="71"/>
      <c r="M764"/>
      <c r="N764" s="71"/>
      <c r="O764"/>
    </row>
    <row r="765" spans="1:15" ht="12.75" customHeight="1" hidden="1">
      <c r="A765" s="85" t="s">
        <v>191</v>
      </c>
      <c r="B765" s="85" t="s">
        <v>627</v>
      </c>
      <c r="C765" s="85" t="s">
        <v>191</v>
      </c>
      <c r="D765" s="85"/>
      <c r="E765"/>
      <c r="F765" s="71"/>
      <c r="G765"/>
      <c r="H765" s="71"/>
      <c r="I765"/>
      <c r="J765" s="71"/>
      <c r="K765"/>
      <c r="L765" s="71"/>
      <c r="M765"/>
      <c r="N765" s="71"/>
      <c r="O765"/>
    </row>
    <row r="766" spans="1:15" ht="12.75" customHeight="1" hidden="1">
      <c r="A766" s="85" t="s">
        <v>192</v>
      </c>
      <c r="B766" s="85" t="s">
        <v>628</v>
      </c>
      <c r="C766" s="85" t="s">
        <v>192</v>
      </c>
      <c r="D766" s="85"/>
      <c r="E766"/>
      <c r="F766" s="71"/>
      <c r="G766"/>
      <c r="H766" s="71"/>
      <c r="I766"/>
      <c r="J766" s="71"/>
      <c r="K766"/>
      <c r="L766" s="71"/>
      <c r="M766"/>
      <c r="N766" s="71"/>
      <c r="O766"/>
    </row>
    <row r="767" spans="1:15" ht="12.75" customHeight="1" hidden="1">
      <c r="A767" s="85" t="s">
        <v>629</v>
      </c>
      <c r="B767" s="85" t="s">
        <v>630</v>
      </c>
      <c r="C767" s="85" t="s">
        <v>629</v>
      </c>
      <c r="D767" s="85"/>
      <c r="E767"/>
      <c r="F767" s="71"/>
      <c r="G767"/>
      <c r="H767" s="71"/>
      <c r="I767"/>
      <c r="J767" s="71"/>
      <c r="K767"/>
      <c r="L767" s="71"/>
      <c r="M767"/>
      <c r="N767" s="71"/>
      <c r="O767"/>
    </row>
    <row r="768" spans="1:15" ht="12.75" customHeight="1" hidden="1">
      <c r="A768" s="85" t="s">
        <v>193</v>
      </c>
      <c r="B768" s="85" t="s">
        <v>633</v>
      </c>
      <c r="C768" s="85" t="s">
        <v>193</v>
      </c>
      <c r="D768" s="85"/>
      <c r="E768"/>
      <c r="F768" s="71"/>
      <c r="G768"/>
      <c r="H768" s="71"/>
      <c r="I768"/>
      <c r="J768" s="71"/>
      <c r="K768"/>
      <c r="L768" s="71"/>
      <c r="M768"/>
      <c r="N768" s="71"/>
      <c r="O768"/>
    </row>
    <row r="769" spans="1:15" ht="12.75" customHeight="1" hidden="1">
      <c r="A769" s="85" t="s">
        <v>634</v>
      </c>
      <c r="B769" s="85" t="s">
        <v>635</v>
      </c>
      <c r="C769" s="85" t="s">
        <v>634</v>
      </c>
      <c r="D769" s="85"/>
      <c r="E769"/>
      <c r="F769" s="71"/>
      <c r="G769"/>
      <c r="H769" s="71"/>
      <c r="I769"/>
      <c r="J769" s="71"/>
      <c r="K769"/>
      <c r="L769" s="71"/>
      <c r="M769"/>
      <c r="N769" s="71"/>
      <c r="O769"/>
    </row>
    <row r="770" spans="1:15" ht="12.75" customHeight="1" hidden="1">
      <c r="A770" s="85" t="s">
        <v>631</v>
      </c>
      <c r="B770" s="85" t="s">
        <v>632</v>
      </c>
      <c r="C770" s="85" t="s">
        <v>631</v>
      </c>
      <c r="D770" s="85"/>
      <c r="E770"/>
      <c r="F770" s="71"/>
      <c r="G770"/>
      <c r="H770" s="71"/>
      <c r="I770"/>
      <c r="J770" s="71"/>
      <c r="K770"/>
      <c r="L770" s="71"/>
      <c r="M770"/>
      <c r="N770" s="71"/>
      <c r="O770"/>
    </row>
    <row r="771" spans="1:15" ht="12.75" customHeight="1" hidden="1">
      <c r="A771" s="85" t="s">
        <v>194</v>
      </c>
      <c r="B771" s="85" t="s">
        <v>636</v>
      </c>
      <c r="C771" s="85" t="s">
        <v>194</v>
      </c>
      <c r="D771" s="85"/>
      <c r="E771"/>
      <c r="F771" s="71"/>
      <c r="G771"/>
      <c r="H771" s="71"/>
      <c r="I771"/>
      <c r="J771" s="71"/>
      <c r="K771"/>
      <c r="L771" s="71"/>
      <c r="M771"/>
      <c r="N771" s="71"/>
      <c r="O771"/>
    </row>
    <row r="772" spans="1:15" ht="12.75" customHeight="1" hidden="1">
      <c r="A772" s="85" t="s">
        <v>195</v>
      </c>
      <c r="B772" s="85" t="s">
        <v>637</v>
      </c>
      <c r="C772" s="85" t="s">
        <v>195</v>
      </c>
      <c r="D772" s="85"/>
      <c r="E772"/>
      <c r="F772" s="71"/>
      <c r="G772"/>
      <c r="H772" s="71"/>
      <c r="I772"/>
      <c r="J772" s="71"/>
      <c r="K772"/>
      <c r="L772" s="71"/>
      <c r="M772"/>
      <c r="N772" s="71"/>
      <c r="O772"/>
    </row>
    <row r="773" spans="1:15" ht="12.75" customHeight="1" hidden="1">
      <c r="A773" s="85" t="s">
        <v>196</v>
      </c>
      <c r="B773" s="85" t="s">
        <v>638</v>
      </c>
      <c r="C773" s="85" t="s">
        <v>196</v>
      </c>
      <c r="D773" s="85"/>
      <c r="E773"/>
      <c r="F773" s="71"/>
      <c r="G773"/>
      <c r="H773" s="71"/>
      <c r="I773"/>
      <c r="J773" s="71"/>
      <c r="K773"/>
      <c r="L773" s="71"/>
      <c r="M773"/>
      <c r="N773" s="71"/>
      <c r="O773"/>
    </row>
    <row r="774" spans="1:15" ht="12.75" customHeight="1" hidden="1">
      <c r="A774" s="85" t="s">
        <v>197</v>
      </c>
      <c r="B774" s="85" t="s">
        <v>639</v>
      </c>
      <c r="C774" s="85" t="s">
        <v>197</v>
      </c>
      <c r="D774" s="85"/>
      <c r="E774"/>
      <c r="F774" s="71"/>
      <c r="G774"/>
      <c r="H774" s="71"/>
      <c r="I774"/>
      <c r="J774" s="71"/>
      <c r="K774"/>
      <c r="L774" s="71"/>
      <c r="M774"/>
      <c r="N774" s="71"/>
      <c r="O774"/>
    </row>
    <row r="775" spans="1:15" ht="12.75" customHeight="1" hidden="1">
      <c r="A775" s="85" t="s">
        <v>198</v>
      </c>
      <c r="B775" s="85" t="s">
        <v>640</v>
      </c>
      <c r="C775" s="85" t="s">
        <v>198</v>
      </c>
      <c r="D775" s="85"/>
      <c r="E775"/>
      <c r="F775" s="71"/>
      <c r="G775"/>
      <c r="H775" s="71"/>
      <c r="I775"/>
      <c r="J775" s="71"/>
      <c r="K775"/>
      <c r="L775" s="71"/>
      <c r="M775"/>
      <c r="N775" s="71"/>
      <c r="O775"/>
    </row>
    <row r="776" spans="1:15" ht="12.75" customHeight="1" hidden="1">
      <c r="A776" s="85" t="s">
        <v>199</v>
      </c>
      <c r="B776" s="85" t="s">
        <v>641</v>
      </c>
      <c r="C776" s="85" t="s">
        <v>199</v>
      </c>
      <c r="D776" s="85"/>
      <c r="E776"/>
      <c r="F776" s="71"/>
      <c r="G776"/>
      <c r="H776" s="71"/>
      <c r="I776"/>
      <c r="J776" s="71"/>
      <c r="K776"/>
      <c r="L776" s="71"/>
      <c r="M776"/>
      <c r="N776" s="71"/>
      <c r="O776"/>
    </row>
    <row r="777" spans="1:15" ht="12.75" customHeight="1" hidden="1">
      <c r="A777" s="85" t="s">
        <v>200</v>
      </c>
      <c r="B777" s="85" t="s">
        <v>642</v>
      </c>
      <c r="C777" s="85" t="s">
        <v>200</v>
      </c>
      <c r="D777" s="85"/>
      <c r="E777"/>
      <c r="F777" s="71"/>
      <c r="G777"/>
      <c r="H777" s="71"/>
      <c r="I777"/>
      <c r="J777" s="71"/>
      <c r="K777"/>
      <c r="L777" s="71"/>
      <c r="M777"/>
      <c r="N777" s="71"/>
      <c r="O777"/>
    </row>
    <row r="778" spans="1:15" ht="12.75" customHeight="1" hidden="1">
      <c r="A778" s="85" t="s">
        <v>201</v>
      </c>
      <c r="B778" s="85" t="s">
        <v>643</v>
      </c>
      <c r="C778" s="85" t="s">
        <v>201</v>
      </c>
      <c r="D778" s="85"/>
      <c r="E778"/>
      <c r="F778" s="71"/>
      <c r="G778"/>
      <c r="H778" s="71"/>
      <c r="I778"/>
      <c r="J778" s="71"/>
      <c r="K778"/>
      <c r="L778" s="71"/>
      <c r="M778"/>
      <c r="N778" s="71"/>
      <c r="O778"/>
    </row>
    <row r="779" spans="1:15" ht="12.75" customHeight="1" hidden="1">
      <c r="A779" s="85" t="s">
        <v>202</v>
      </c>
      <c r="B779" s="85" t="s">
        <v>644</v>
      </c>
      <c r="C779" s="85" t="s">
        <v>202</v>
      </c>
      <c r="D779" s="85"/>
      <c r="E779"/>
      <c r="F779" s="71"/>
      <c r="G779"/>
      <c r="H779" s="71"/>
      <c r="I779"/>
      <c r="J779" s="71"/>
      <c r="K779"/>
      <c r="L779" s="71"/>
      <c r="M779"/>
      <c r="N779" s="71"/>
      <c r="O779"/>
    </row>
    <row r="780" spans="1:15" ht="12.75" customHeight="1" hidden="1">
      <c r="A780" s="85" t="s">
        <v>203</v>
      </c>
      <c r="B780" s="85" t="s">
        <v>645</v>
      </c>
      <c r="C780" s="85" t="s">
        <v>203</v>
      </c>
      <c r="D780" s="85"/>
      <c r="E780"/>
      <c r="F780" s="71"/>
      <c r="G780"/>
      <c r="H780" s="71"/>
      <c r="I780"/>
      <c r="J780" s="71"/>
      <c r="K780"/>
      <c r="L780" s="71"/>
      <c r="M780"/>
      <c r="N780" s="71"/>
      <c r="O780"/>
    </row>
    <row r="781" spans="1:15" ht="12.75" customHeight="1" hidden="1">
      <c r="A781" s="85" t="s">
        <v>204</v>
      </c>
      <c r="B781" s="85" t="s">
        <v>646</v>
      </c>
      <c r="C781" s="85" t="s">
        <v>204</v>
      </c>
      <c r="D781" s="85"/>
      <c r="E781"/>
      <c r="F781" s="71"/>
      <c r="G781"/>
      <c r="H781" s="71"/>
      <c r="I781"/>
      <c r="J781" s="71"/>
      <c r="K781"/>
      <c r="L781" s="71"/>
      <c r="M781"/>
      <c r="N781" s="71"/>
      <c r="O781"/>
    </row>
    <row r="782" spans="1:15" ht="12.75" customHeight="1" hidden="1">
      <c r="A782" s="85" t="s">
        <v>205</v>
      </c>
      <c r="B782" s="85" t="s">
        <v>647</v>
      </c>
      <c r="C782" s="85" t="s">
        <v>205</v>
      </c>
      <c r="D782" s="85"/>
      <c r="E782"/>
      <c r="F782" s="71"/>
      <c r="G782"/>
      <c r="H782" s="71"/>
      <c r="I782"/>
      <c r="J782" s="71"/>
      <c r="K782"/>
      <c r="L782" s="71"/>
      <c r="M782"/>
      <c r="N782" s="71"/>
      <c r="O782"/>
    </row>
    <row r="783" spans="1:15" ht="12.75" customHeight="1" hidden="1">
      <c r="A783" s="85" t="s">
        <v>206</v>
      </c>
      <c r="B783" s="85" t="s">
        <v>648</v>
      </c>
      <c r="C783" s="85" t="s">
        <v>206</v>
      </c>
      <c r="D783" s="85"/>
      <c r="E783"/>
      <c r="F783" s="71"/>
      <c r="G783"/>
      <c r="H783" s="71"/>
      <c r="I783"/>
      <c r="J783" s="71"/>
      <c r="K783"/>
      <c r="L783" s="71"/>
      <c r="M783"/>
      <c r="N783" s="71"/>
      <c r="O783"/>
    </row>
    <row r="784" spans="1:15" ht="12.75" customHeight="1" hidden="1">
      <c r="A784" s="85" t="s">
        <v>207</v>
      </c>
      <c r="B784" s="85" t="s">
        <v>649</v>
      </c>
      <c r="C784" s="85" t="s">
        <v>207</v>
      </c>
      <c r="D784" s="85"/>
      <c r="E784"/>
      <c r="F784" s="71"/>
      <c r="G784"/>
      <c r="H784" s="71"/>
      <c r="I784"/>
      <c r="J784" s="71"/>
      <c r="K784"/>
      <c r="L784" s="71"/>
      <c r="M784"/>
      <c r="N784" s="71"/>
      <c r="O784"/>
    </row>
    <row r="785" spans="1:15" ht="12.75" customHeight="1" hidden="1">
      <c r="A785" s="85" t="s">
        <v>208</v>
      </c>
      <c r="B785" s="85" t="s">
        <v>650</v>
      </c>
      <c r="C785" s="85" t="s">
        <v>208</v>
      </c>
      <c r="D785" s="85"/>
      <c r="E785"/>
      <c r="F785" s="71"/>
      <c r="G785"/>
      <c r="H785" s="71"/>
      <c r="I785"/>
      <c r="J785" s="71"/>
      <c r="K785"/>
      <c r="L785" s="71"/>
      <c r="M785"/>
      <c r="N785" s="71"/>
      <c r="O785"/>
    </row>
    <row r="786" spans="1:15" ht="12.75" customHeight="1" hidden="1">
      <c r="A786" s="85" t="s">
        <v>209</v>
      </c>
      <c r="B786" s="85" t="s">
        <v>651</v>
      </c>
      <c r="C786" s="85" t="s">
        <v>209</v>
      </c>
      <c r="D786" s="85"/>
      <c r="E786"/>
      <c r="F786" s="71"/>
      <c r="G786"/>
      <c r="H786" s="71"/>
      <c r="I786"/>
      <c r="J786" s="71"/>
      <c r="K786"/>
      <c r="L786" s="71"/>
      <c r="M786"/>
      <c r="N786" s="71"/>
      <c r="O786"/>
    </row>
    <row r="787" spans="1:15" ht="12.75" customHeight="1" hidden="1">
      <c r="A787" s="85" t="s">
        <v>210</v>
      </c>
      <c r="B787" s="85" t="s">
        <v>652</v>
      </c>
      <c r="C787" s="85" t="s">
        <v>210</v>
      </c>
      <c r="D787" s="85"/>
      <c r="E787"/>
      <c r="F787" s="71"/>
      <c r="G787"/>
      <c r="H787" s="71"/>
      <c r="I787"/>
      <c r="J787" s="71"/>
      <c r="K787"/>
      <c r="L787" s="71"/>
      <c r="M787"/>
      <c r="N787" s="71"/>
      <c r="O787"/>
    </row>
    <row r="788" spans="1:15" ht="12.75" customHeight="1" hidden="1">
      <c r="A788" s="85" t="s">
        <v>211</v>
      </c>
      <c r="B788" s="85" t="s">
        <v>653</v>
      </c>
      <c r="C788" s="85" t="s">
        <v>211</v>
      </c>
      <c r="D788" s="85"/>
      <c r="E788"/>
      <c r="F788" s="71"/>
      <c r="G788"/>
      <c r="H788" s="71"/>
      <c r="I788"/>
      <c r="J788" s="71"/>
      <c r="K788"/>
      <c r="L788" s="71"/>
      <c r="M788"/>
      <c r="N788" s="71"/>
      <c r="O788"/>
    </row>
    <row r="789" spans="1:15" ht="12.75" customHeight="1" hidden="1">
      <c r="A789" s="85" t="s">
        <v>212</v>
      </c>
      <c r="B789" s="85" t="s">
        <v>654</v>
      </c>
      <c r="C789" s="85" t="s">
        <v>212</v>
      </c>
      <c r="D789" s="85"/>
      <c r="E789"/>
      <c r="F789" s="71"/>
      <c r="G789"/>
      <c r="H789" s="71"/>
      <c r="I789"/>
      <c r="J789" s="71"/>
      <c r="K789"/>
      <c r="L789" s="71"/>
      <c r="M789"/>
      <c r="N789" s="71"/>
      <c r="O789"/>
    </row>
    <row r="790" spans="1:15" ht="12.75" customHeight="1" hidden="1">
      <c r="A790" s="85" t="s">
        <v>430</v>
      </c>
      <c r="B790" s="85" t="s">
        <v>959</v>
      </c>
      <c r="C790" s="85" t="s">
        <v>430</v>
      </c>
      <c r="D790" s="85"/>
      <c r="E790"/>
      <c r="F790" s="71"/>
      <c r="G790"/>
      <c r="H790" s="71"/>
      <c r="I790"/>
      <c r="J790" s="71"/>
      <c r="K790"/>
      <c r="L790" s="71"/>
      <c r="M790"/>
      <c r="N790" s="71"/>
      <c r="O790"/>
    </row>
    <row r="791" spans="1:15" ht="12.75" customHeight="1" hidden="1">
      <c r="A791" s="85" t="s">
        <v>213</v>
      </c>
      <c r="B791" s="85" t="s">
        <v>655</v>
      </c>
      <c r="C791" s="85" t="s">
        <v>213</v>
      </c>
      <c r="D791" s="85"/>
      <c r="E791"/>
      <c r="F791" s="71"/>
      <c r="G791"/>
      <c r="H791" s="71"/>
      <c r="I791"/>
      <c r="J791" s="71"/>
      <c r="K791"/>
      <c r="L791" s="71"/>
      <c r="M791"/>
      <c r="N791" s="71"/>
      <c r="O791"/>
    </row>
    <row r="792" spans="1:15" ht="12.75" customHeight="1" hidden="1">
      <c r="A792" s="85" t="s">
        <v>431</v>
      </c>
      <c r="B792" s="85" t="s">
        <v>960</v>
      </c>
      <c r="C792" s="85" t="s">
        <v>431</v>
      </c>
      <c r="D792" s="85"/>
      <c r="E792"/>
      <c r="F792" s="71"/>
      <c r="G792"/>
      <c r="H792" s="71"/>
      <c r="I792"/>
      <c r="J792" s="71"/>
      <c r="K792"/>
      <c r="L792" s="71"/>
      <c r="M792"/>
      <c r="N792" s="71"/>
      <c r="O792"/>
    </row>
    <row r="793" spans="1:15" ht="12.75" customHeight="1" hidden="1">
      <c r="A793" s="85" t="s">
        <v>214</v>
      </c>
      <c r="B793" s="85" t="s">
        <v>656</v>
      </c>
      <c r="C793" s="85" t="s">
        <v>214</v>
      </c>
      <c r="D793" s="85"/>
      <c r="E793"/>
      <c r="F793" s="71"/>
      <c r="G793"/>
      <c r="H793" s="71"/>
      <c r="I793"/>
      <c r="J793" s="71"/>
      <c r="K793"/>
      <c r="L793" s="71"/>
      <c r="M793"/>
      <c r="N793" s="71"/>
      <c r="O793"/>
    </row>
    <row r="794" spans="1:15" ht="12.75" customHeight="1" hidden="1">
      <c r="A794" s="85" t="s">
        <v>432</v>
      </c>
      <c r="B794" s="121" t="s">
        <v>1037</v>
      </c>
      <c r="C794" s="85" t="s">
        <v>432</v>
      </c>
      <c r="D794" s="85"/>
      <c r="E794"/>
      <c r="F794" s="71"/>
      <c r="G794"/>
      <c r="H794" s="71"/>
      <c r="I794"/>
      <c r="J794" s="71"/>
      <c r="K794"/>
      <c r="L794" s="71"/>
      <c r="M794"/>
      <c r="N794" s="71"/>
      <c r="O794"/>
    </row>
    <row r="795" spans="1:15" ht="12.75" customHeight="1" hidden="1">
      <c r="A795" s="85" t="s">
        <v>657</v>
      </c>
      <c r="B795" s="85" t="s">
        <v>658</v>
      </c>
      <c r="C795" s="85" t="s">
        <v>657</v>
      </c>
      <c r="D795" s="85"/>
      <c r="E795"/>
      <c r="F795" s="71"/>
      <c r="G795"/>
      <c r="H795" s="71"/>
      <c r="I795"/>
      <c r="J795" s="71"/>
      <c r="K795"/>
      <c r="L795" s="71"/>
      <c r="M795"/>
      <c r="N795" s="71"/>
      <c r="O795"/>
    </row>
    <row r="796" spans="1:15" ht="12.75" customHeight="1" hidden="1">
      <c r="A796" s="85" t="s">
        <v>215</v>
      </c>
      <c r="B796" s="85" t="s">
        <v>659</v>
      </c>
      <c r="C796" s="85" t="s">
        <v>215</v>
      </c>
      <c r="D796" s="85"/>
      <c r="E796"/>
      <c r="F796" s="71"/>
      <c r="G796"/>
      <c r="H796" s="71"/>
      <c r="I796"/>
      <c r="J796" s="71"/>
      <c r="K796"/>
      <c r="L796" s="71"/>
      <c r="M796"/>
      <c r="N796" s="71"/>
      <c r="O796"/>
    </row>
    <row r="797" spans="1:15" ht="12.75" customHeight="1" hidden="1">
      <c r="A797" s="85" t="s">
        <v>660</v>
      </c>
      <c r="B797" s="85" t="s">
        <v>661</v>
      </c>
      <c r="C797" s="85" t="s">
        <v>660</v>
      </c>
      <c r="D797" s="85"/>
      <c r="E797"/>
      <c r="F797" s="71"/>
      <c r="G797"/>
      <c r="H797" s="71"/>
      <c r="I797"/>
      <c r="J797" s="71"/>
      <c r="K797"/>
      <c r="L797" s="71"/>
      <c r="M797"/>
      <c r="N797" s="71"/>
      <c r="O797"/>
    </row>
    <row r="798" spans="1:15" ht="12.75" customHeight="1" hidden="1">
      <c r="A798" s="85" t="s">
        <v>662</v>
      </c>
      <c r="B798" s="85" t="s">
        <v>663</v>
      </c>
      <c r="C798" s="85" t="s">
        <v>662</v>
      </c>
      <c r="D798" s="85"/>
      <c r="E798"/>
      <c r="F798" s="71"/>
      <c r="G798"/>
      <c r="H798" s="71"/>
      <c r="I798"/>
      <c r="J798" s="71"/>
      <c r="K798"/>
      <c r="L798" s="71"/>
      <c r="M798"/>
      <c r="N798" s="71"/>
      <c r="O798"/>
    </row>
    <row r="799" spans="1:15" ht="12.75" customHeight="1" hidden="1">
      <c r="A799" s="85" t="s">
        <v>668</v>
      </c>
      <c r="B799" s="85" t="s">
        <v>669</v>
      </c>
      <c r="C799" s="85" t="s">
        <v>668</v>
      </c>
      <c r="D799" s="85"/>
      <c r="E799"/>
      <c r="F799" s="71"/>
      <c r="G799"/>
      <c r="H799" s="71"/>
      <c r="I799"/>
      <c r="J799" s="71"/>
      <c r="K799"/>
      <c r="L799" s="71"/>
      <c r="M799"/>
      <c r="N799" s="71"/>
      <c r="O799"/>
    </row>
    <row r="800" spans="1:15" ht="12.75" customHeight="1" hidden="1">
      <c r="A800" s="85" t="s">
        <v>433</v>
      </c>
      <c r="B800" s="85" t="s">
        <v>961</v>
      </c>
      <c r="C800" s="85" t="s">
        <v>433</v>
      </c>
      <c r="D800" s="85"/>
      <c r="E800"/>
      <c r="F800" s="71"/>
      <c r="G800"/>
      <c r="H800" s="71"/>
      <c r="I800"/>
      <c r="J800" s="71"/>
      <c r="K800"/>
      <c r="L800" s="71"/>
      <c r="M800"/>
      <c r="N800" s="71"/>
      <c r="O800"/>
    </row>
    <row r="801" spans="1:15" ht="12.75" customHeight="1" hidden="1">
      <c r="A801" s="85" t="s">
        <v>434</v>
      </c>
      <c r="B801" s="85" t="s">
        <v>962</v>
      </c>
      <c r="C801" s="85" t="s">
        <v>434</v>
      </c>
      <c r="D801" s="85"/>
      <c r="E801"/>
      <c r="F801" s="71"/>
      <c r="G801"/>
      <c r="H801" s="71"/>
      <c r="I801"/>
      <c r="J801" s="71"/>
      <c r="K801"/>
      <c r="L801" s="71"/>
      <c r="M801"/>
      <c r="N801" s="71"/>
      <c r="O801"/>
    </row>
    <row r="802" spans="1:15" ht="12.75" customHeight="1" hidden="1">
      <c r="A802" s="85" t="s">
        <v>216</v>
      </c>
      <c r="B802" s="85" t="s">
        <v>664</v>
      </c>
      <c r="C802" s="85" t="s">
        <v>216</v>
      </c>
      <c r="D802" s="85"/>
      <c r="E802"/>
      <c r="F802" s="71"/>
      <c r="G802"/>
      <c r="H802" s="71"/>
      <c r="I802"/>
      <c r="J802" s="71"/>
      <c r="K802"/>
      <c r="L802" s="71"/>
      <c r="M802"/>
      <c r="N802" s="71"/>
      <c r="O802"/>
    </row>
    <row r="803" spans="1:15" ht="12.75" customHeight="1" hidden="1">
      <c r="A803" s="85" t="s">
        <v>217</v>
      </c>
      <c r="B803" s="85" t="s">
        <v>665</v>
      </c>
      <c r="C803" s="85" t="s">
        <v>217</v>
      </c>
      <c r="D803" s="85"/>
      <c r="E803"/>
      <c r="F803" s="71"/>
      <c r="G803"/>
      <c r="H803" s="71"/>
      <c r="I803"/>
      <c r="J803" s="71"/>
      <c r="K803"/>
      <c r="L803" s="71"/>
      <c r="M803"/>
      <c r="N803" s="71"/>
      <c r="O803"/>
    </row>
    <row r="804" spans="1:15" ht="12.75" customHeight="1" hidden="1">
      <c r="A804" s="85" t="s">
        <v>666</v>
      </c>
      <c r="B804" s="85" t="s">
        <v>667</v>
      </c>
      <c r="C804" s="85" t="s">
        <v>666</v>
      </c>
      <c r="D804" s="85"/>
      <c r="E804"/>
      <c r="F804" s="71"/>
      <c r="G804"/>
      <c r="H804" s="71"/>
      <c r="I804"/>
      <c r="J804" s="71"/>
      <c r="K804"/>
      <c r="L804" s="71"/>
      <c r="M804"/>
      <c r="N804" s="71"/>
      <c r="O804"/>
    </row>
    <row r="805" spans="1:15" ht="12.75" customHeight="1" hidden="1">
      <c r="A805" s="85" t="s">
        <v>435</v>
      </c>
      <c r="B805" s="85" t="s">
        <v>963</v>
      </c>
      <c r="C805" s="85" t="s">
        <v>435</v>
      </c>
      <c r="D805" s="85"/>
      <c r="E805"/>
      <c r="F805" s="71"/>
      <c r="G805"/>
      <c r="H805" s="71"/>
      <c r="I805"/>
      <c r="J805" s="71"/>
      <c r="K805"/>
      <c r="L805" s="71"/>
      <c r="M805"/>
      <c r="N805" s="71"/>
      <c r="O805"/>
    </row>
    <row r="806" spans="1:15" ht="12.75" customHeight="1" hidden="1">
      <c r="A806" s="85" t="s">
        <v>218</v>
      </c>
      <c r="B806" s="85" t="s">
        <v>670</v>
      </c>
      <c r="C806" s="85" t="s">
        <v>218</v>
      </c>
      <c r="D806" s="85"/>
      <c r="E806"/>
      <c r="F806" s="71"/>
      <c r="G806"/>
      <c r="H806" s="71"/>
      <c r="I806"/>
      <c r="J806" s="71"/>
      <c r="K806"/>
      <c r="L806" s="71"/>
      <c r="M806"/>
      <c r="N806" s="71"/>
      <c r="O806"/>
    </row>
    <row r="807" spans="1:15" ht="12.75" customHeight="1" hidden="1">
      <c r="A807" s="85" t="s">
        <v>219</v>
      </c>
      <c r="B807" s="85" t="s">
        <v>671</v>
      </c>
      <c r="C807" s="85" t="s">
        <v>219</v>
      </c>
      <c r="D807" s="85"/>
      <c r="E807"/>
      <c r="F807" s="71"/>
      <c r="G807"/>
      <c r="H807" s="71"/>
      <c r="I807"/>
      <c r="J807" s="71"/>
      <c r="K807"/>
      <c r="L807" s="71"/>
      <c r="M807"/>
      <c r="N807" s="71"/>
      <c r="O807"/>
    </row>
    <row r="808" spans="1:15" ht="12.75" customHeight="1" hidden="1">
      <c r="A808" s="85" t="s">
        <v>220</v>
      </c>
      <c r="B808" s="85" t="s">
        <v>672</v>
      </c>
      <c r="C808" s="85" t="s">
        <v>220</v>
      </c>
      <c r="D808" s="85"/>
      <c r="E808"/>
      <c r="F808" s="71"/>
      <c r="G808"/>
      <c r="H808" s="71"/>
      <c r="I808"/>
      <c r="J808" s="71"/>
      <c r="K808"/>
      <c r="L808" s="71"/>
      <c r="M808"/>
      <c r="N808" s="71"/>
      <c r="O808"/>
    </row>
    <row r="809" spans="1:15" ht="12.75" customHeight="1" hidden="1">
      <c r="A809" s="85" t="s">
        <v>221</v>
      </c>
      <c r="B809" s="85" t="s">
        <v>673</v>
      </c>
      <c r="C809" s="85" t="s">
        <v>221</v>
      </c>
      <c r="D809" s="85"/>
      <c r="E809"/>
      <c r="F809" s="71"/>
      <c r="G809"/>
      <c r="H809" s="71"/>
      <c r="I809"/>
      <c r="J809" s="71"/>
      <c r="K809"/>
      <c r="L809" s="71"/>
      <c r="M809"/>
      <c r="N809" s="71"/>
      <c r="O809"/>
    </row>
    <row r="810" spans="1:15" ht="12.75" customHeight="1" hidden="1">
      <c r="A810" s="85" t="s">
        <v>222</v>
      </c>
      <c r="B810" s="85" t="s">
        <v>674</v>
      </c>
      <c r="C810" s="85" t="s">
        <v>222</v>
      </c>
      <c r="D810" s="85"/>
      <c r="E810"/>
      <c r="F810" s="71"/>
      <c r="G810"/>
      <c r="H810" s="71"/>
      <c r="I810"/>
      <c r="J810" s="71"/>
      <c r="K810"/>
      <c r="L810" s="71"/>
      <c r="M810"/>
      <c r="N810" s="71"/>
      <c r="O810"/>
    </row>
    <row r="811" spans="1:15" ht="12.75" customHeight="1" hidden="1">
      <c r="A811" s="85" t="s">
        <v>223</v>
      </c>
      <c r="B811" s="85" t="s">
        <v>675</v>
      </c>
      <c r="C811" s="85" t="s">
        <v>223</v>
      </c>
      <c r="D811" s="85"/>
      <c r="E811"/>
      <c r="F811" s="71"/>
      <c r="G811"/>
      <c r="H811" s="71"/>
      <c r="I811"/>
      <c r="J811" s="71"/>
      <c r="K811"/>
      <c r="L811" s="71"/>
      <c r="M811"/>
      <c r="N811" s="71"/>
      <c r="O811"/>
    </row>
    <row r="812" spans="1:15" ht="12.75" customHeight="1" hidden="1">
      <c r="A812" s="85" t="s">
        <v>224</v>
      </c>
      <c r="B812" s="85" t="s">
        <v>676</v>
      </c>
      <c r="C812" s="85" t="s">
        <v>224</v>
      </c>
      <c r="D812" s="85"/>
      <c r="E812"/>
      <c r="F812" s="71"/>
      <c r="G812"/>
      <c r="H812" s="71"/>
      <c r="I812"/>
      <c r="J812" s="71"/>
      <c r="K812"/>
      <c r="L812" s="71"/>
      <c r="M812"/>
      <c r="N812" s="71"/>
      <c r="O812"/>
    </row>
    <row r="813" spans="1:15" ht="12.75" customHeight="1" hidden="1">
      <c r="A813" s="85" t="s">
        <v>436</v>
      </c>
      <c r="B813" s="85" t="s">
        <v>964</v>
      </c>
      <c r="C813" s="85" t="s">
        <v>436</v>
      </c>
      <c r="D813" s="85"/>
      <c r="E813"/>
      <c r="F813" s="71"/>
      <c r="G813"/>
      <c r="H813" s="71"/>
      <c r="I813"/>
      <c r="J813" s="71"/>
      <c r="K813"/>
      <c r="L813" s="71"/>
      <c r="M813"/>
      <c r="N813" s="71"/>
      <c r="O813"/>
    </row>
    <row r="814" spans="1:15" ht="12.75" customHeight="1" hidden="1">
      <c r="A814" s="85" t="s">
        <v>225</v>
      </c>
      <c r="B814" s="85" t="s">
        <v>677</v>
      </c>
      <c r="C814" s="85" t="s">
        <v>225</v>
      </c>
      <c r="D814" s="85"/>
      <c r="E814"/>
      <c r="F814" s="71"/>
      <c r="G814"/>
      <c r="H814" s="71"/>
      <c r="I814"/>
      <c r="J814" s="71"/>
      <c r="K814"/>
      <c r="L814" s="71"/>
      <c r="M814"/>
      <c r="N814" s="71"/>
      <c r="O814"/>
    </row>
    <row r="815" spans="1:15" ht="12.75" customHeight="1" hidden="1">
      <c r="A815" s="85" t="s">
        <v>226</v>
      </c>
      <c r="B815" s="85" t="s">
        <v>678</v>
      </c>
      <c r="C815" s="85" t="s">
        <v>226</v>
      </c>
      <c r="D815" s="85"/>
      <c r="E815"/>
      <c r="F815" s="71"/>
      <c r="G815"/>
      <c r="H815" s="71"/>
      <c r="I815"/>
      <c r="J815" s="71"/>
      <c r="K815"/>
      <c r="L815" s="71"/>
      <c r="M815"/>
      <c r="N815" s="71"/>
      <c r="O815"/>
    </row>
    <row r="816" spans="1:15" ht="12.75" customHeight="1" hidden="1">
      <c r="A816" s="85" t="s">
        <v>227</v>
      </c>
      <c r="B816" s="85" t="s">
        <v>679</v>
      </c>
      <c r="C816" s="85" t="s">
        <v>227</v>
      </c>
      <c r="D816" s="85"/>
      <c r="E816"/>
      <c r="F816" s="71"/>
      <c r="G816"/>
      <c r="H816" s="71"/>
      <c r="I816"/>
      <c r="J816" s="71"/>
      <c r="K816"/>
      <c r="L816" s="71"/>
      <c r="M816"/>
      <c r="N816" s="71"/>
      <c r="O816"/>
    </row>
    <row r="817" spans="1:15" ht="12.75" customHeight="1" hidden="1">
      <c r="A817" s="85" t="s">
        <v>228</v>
      </c>
      <c r="B817" s="85" t="s">
        <v>680</v>
      </c>
      <c r="C817" s="85" t="s">
        <v>228</v>
      </c>
      <c r="D817" s="85"/>
      <c r="E817"/>
      <c r="F817" s="71"/>
      <c r="G817"/>
      <c r="H817" s="71"/>
      <c r="I817"/>
      <c r="J817" s="71"/>
      <c r="K817"/>
      <c r="L817" s="71"/>
      <c r="M817"/>
      <c r="N817" s="71"/>
      <c r="O817"/>
    </row>
    <row r="818" spans="1:15" ht="12.75" customHeight="1" hidden="1">
      <c r="A818" s="85" t="s">
        <v>229</v>
      </c>
      <c r="B818" s="85" t="s">
        <v>681</v>
      </c>
      <c r="C818" s="85" t="s">
        <v>229</v>
      </c>
      <c r="D818" s="85"/>
      <c r="E818"/>
      <c r="F818" s="71"/>
      <c r="G818"/>
      <c r="H818" s="71"/>
      <c r="I818"/>
      <c r="J818" s="71"/>
      <c r="K818"/>
      <c r="L818" s="71"/>
      <c r="M818"/>
      <c r="N818" s="71"/>
      <c r="O818"/>
    </row>
    <row r="819" spans="1:15" ht="12.75" customHeight="1" hidden="1">
      <c r="A819" s="85" t="s">
        <v>682</v>
      </c>
      <c r="B819" s="85" t="s">
        <v>683</v>
      </c>
      <c r="C819" s="85" t="s">
        <v>682</v>
      </c>
      <c r="D819" s="85"/>
      <c r="E819"/>
      <c r="F819" s="71"/>
      <c r="G819"/>
      <c r="H819" s="71"/>
      <c r="I819"/>
      <c r="J819" s="71"/>
      <c r="K819"/>
      <c r="L819" s="71"/>
      <c r="M819"/>
      <c r="N819" s="71"/>
      <c r="O819"/>
    </row>
    <row r="820" spans="1:15" ht="12.75" customHeight="1" hidden="1">
      <c r="A820" s="85" t="s">
        <v>230</v>
      </c>
      <c r="B820" s="85" t="s">
        <v>684</v>
      </c>
      <c r="C820" s="85" t="s">
        <v>230</v>
      </c>
      <c r="D820" s="85"/>
      <c r="E820"/>
      <c r="F820" s="71"/>
      <c r="G820"/>
      <c r="H820" s="71"/>
      <c r="I820"/>
      <c r="J820" s="71"/>
      <c r="K820"/>
      <c r="L820" s="71"/>
      <c r="M820"/>
      <c r="N820" s="71"/>
      <c r="O820"/>
    </row>
    <row r="821" spans="1:15" ht="12.75" customHeight="1" hidden="1">
      <c r="A821" s="85" t="s">
        <v>685</v>
      </c>
      <c r="B821" s="85" t="s">
        <v>686</v>
      </c>
      <c r="C821" s="85" t="s">
        <v>685</v>
      </c>
      <c r="D821" s="85"/>
      <c r="E821"/>
      <c r="F821" s="71"/>
      <c r="G821"/>
      <c r="H821" s="71"/>
      <c r="I821"/>
      <c r="J821" s="71"/>
      <c r="K821"/>
      <c r="L821" s="71"/>
      <c r="M821"/>
      <c r="N821" s="71"/>
      <c r="O821"/>
    </row>
    <row r="822" spans="1:15" ht="12.75" customHeight="1" hidden="1">
      <c r="A822" s="85" t="s">
        <v>687</v>
      </c>
      <c r="B822" s="85" t="s">
        <v>688</v>
      </c>
      <c r="C822" s="85" t="s">
        <v>687</v>
      </c>
      <c r="D822" s="85"/>
      <c r="E822"/>
      <c r="F822" s="71"/>
      <c r="G822"/>
      <c r="H822" s="71"/>
      <c r="I822"/>
      <c r="J822" s="71"/>
      <c r="K822"/>
      <c r="L822" s="71"/>
      <c r="M822"/>
      <c r="N822" s="71"/>
      <c r="O822"/>
    </row>
    <row r="823" spans="1:15" ht="12.75" customHeight="1" hidden="1">
      <c r="A823" s="85" t="s">
        <v>231</v>
      </c>
      <c r="B823" s="85" t="s">
        <v>689</v>
      </c>
      <c r="C823" s="85" t="s">
        <v>231</v>
      </c>
      <c r="D823" s="85"/>
      <c r="E823"/>
      <c r="F823" s="71"/>
      <c r="G823"/>
      <c r="H823" s="71"/>
      <c r="I823"/>
      <c r="J823" s="71"/>
      <c r="K823"/>
      <c r="L823" s="71"/>
      <c r="M823"/>
      <c r="N823" s="71"/>
      <c r="O823"/>
    </row>
    <row r="824" spans="1:15" ht="12.75" customHeight="1" hidden="1">
      <c r="A824" s="85" t="s">
        <v>232</v>
      </c>
      <c r="B824" s="85" t="s">
        <v>690</v>
      </c>
      <c r="C824" s="85" t="s">
        <v>232</v>
      </c>
      <c r="D824" s="85"/>
      <c r="E824"/>
      <c r="F824" s="71"/>
      <c r="G824"/>
      <c r="H824" s="71"/>
      <c r="I824"/>
      <c r="J824" s="71"/>
      <c r="K824"/>
      <c r="L824" s="71"/>
      <c r="M824"/>
      <c r="N824" s="71"/>
      <c r="O824"/>
    </row>
    <row r="825" spans="1:15" ht="12.75" customHeight="1" hidden="1">
      <c r="A825" s="85" t="s">
        <v>233</v>
      </c>
      <c r="B825" s="85" t="s">
        <v>691</v>
      </c>
      <c r="C825" s="85" t="s">
        <v>233</v>
      </c>
      <c r="D825" s="85"/>
      <c r="E825"/>
      <c r="F825" s="71"/>
      <c r="G825"/>
      <c r="H825" s="71"/>
      <c r="I825"/>
      <c r="J825" s="71"/>
      <c r="K825"/>
      <c r="L825" s="71"/>
      <c r="M825"/>
      <c r="N825" s="71"/>
      <c r="O825"/>
    </row>
    <row r="826" spans="1:15" ht="12.75" customHeight="1" hidden="1">
      <c r="A826" s="85" t="s">
        <v>234</v>
      </c>
      <c r="B826" s="85" t="s">
        <v>692</v>
      </c>
      <c r="C826" s="85" t="s">
        <v>234</v>
      </c>
      <c r="D826" s="85"/>
      <c r="E826"/>
      <c r="F826" s="71"/>
      <c r="G826"/>
      <c r="H826" s="71"/>
      <c r="I826"/>
      <c r="J826" s="71"/>
      <c r="K826"/>
      <c r="L826" s="71"/>
      <c r="M826"/>
      <c r="N826" s="71"/>
      <c r="O826"/>
    </row>
    <row r="827" spans="1:15" ht="12.75" customHeight="1" hidden="1">
      <c r="A827" s="85" t="s">
        <v>235</v>
      </c>
      <c r="B827" s="85" t="s">
        <v>693</v>
      </c>
      <c r="C827" s="85" t="s">
        <v>235</v>
      </c>
      <c r="D827" s="85"/>
      <c r="E827"/>
      <c r="F827" s="71"/>
      <c r="G827"/>
      <c r="H827" s="71"/>
      <c r="I827"/>
      <c r="J827" s="71"/>
      <c r="K827"/>
      <c r="L827" s="71"/>
      <c r="M827"/>
      <c r="N827" s="71"/>
      <c r="O827"/>
    </row>
    <row r="828" spans="1:15" ht="12.75" customHeight="1" hidden="1">
      <c r="A828" s="85" t="s">
        <v>236</v>
      </c>
      <c r="B828" s="85" t="s">
        <v>694</v>
      </c>
      <c r="C828" s="85" t="s">
        <v>236</v>
      </c>
      <c r="D828" s="85"/>
      <c r="E828"/>
      <c r="F828" s="71"/>
      <c r="G828"/>
      <c r="H828" s="71"/>
      <c r="I828"/>
      <c r="J828" s="71"/>
      <c r="K828"/>
      <c r="L828" s="71"/>
      <c r="M828"/>
      <c r="N828" s="71"/>
      <c r="O828"/>
    </row>
    <row r="829" spans="1:15" ht="12.75" customHeight="1" hidden="1">
      <c r="A829" s="85" t="s">
        <v>237</v>
      </c>
      <c r="B829" s="85" t="s">
        <v>695</v>
      </c>
      <c r="C829" s="85" t="s">
        <v>237</v>
      </c>
      <c r="D829" s="85"/>
      <c r="E829"/>
      <c r="F829" s="71"/>
      <c r="G829"/>
      <c r="H829" s="71"/>
      <c r="I829"/>
      <c r="J829" s="71"/>
      <c r="K829"/>
      <c r="L829" s="71"/>
      <c r="M829"/>
      <c r="N829" s="71"/>
      <c r="O829"/>
    </row>
    <row r="830" spans="1:15" ht="12.75" customHeight="1" hidden="1">
      <c r="A830" s="85" t="s">
        <v>238</v>
      </c>
      <c r="B830" s="85" t="s">
        <v>696</v>
      </c>
      <c r="C830" s="85" t="s">
        <v>238</v>
      </c>
      <c r="D830" s="85"/>
      <c r="E830"/>
      <c r="F830" s="71"/>
      <c r="G830"/>
      <c r="H830" s="71"/>
      <c r="I830"/>
      <c r="J830" s="71"/>
      <c r="K830"/>
      <c r="L830" s="71"/>
      <c r="M830"/>
      <c r="N830" s="71"/>
      <c r="O830"/>
    </row>
    <row r="831" spans="1:15" ht="12.75" customHeight="1" hidden="1">
      <c r="A831" s="85" t="s">
        <v>239</v>
      </c>
      <c r="B831" s="85" t="s">
        <v>697</v>
      </c>
      <c r="C831" s="85" t="s">
        <v>239</v>
      </c>
      <c r="D831" s="85"/>
      <c r="E831"/>
      <c r="F831" s="71"/>
      <c r="G831"/>
      <c r="H831" s="71"/>
      <c r="I831"/>
      <c r="J831" s="71"/>
      <c r="K831"/>
      <c r="L831" s="71"/>
      <c r="M831"/>
      <c r="N831" s="71"/>
      <c r="O831"/>
    </row>
    <row r="832" spans="1:15" ht="12.75" customHeight="1" hidden="1">
      <c r="A832" s="85" t="s">
        <v>240</v>
      </c>
      <c r="B832" s="85" t="s">
        <v>698</v>
      </c>
      <c r="C832" s="85" t="s">
        <v>240</v>
      </c>
      <c r="D832" s="85"/>
      <c r="E832"/>
      <c r="F832" s="71"/>
      <c r="G832"/>
      <c r="H832" s="71"/>
      <c r="I832"/>
      <c r="J832" s="71"/>
      <c r="K832"/>
      <c r="L832" s="71"/>
      <c r="M832"/>
      <c r="N832" s="71"/>
      <c r="O832"/>
    </row>
    <row r="833" spans="1:15" ht="12.75" customHeight="1" hidden="1">
      <c r="A833" s="85" t="s">
        <v>241</v>
      </c>
      <c r="B833" s="85" t="s">
        <v>699</v>
      </c>
      <c r="C833" s="85" t="s">
        <v>241</v>
      </c>
      <c r="D833" s="85"/>
      <c r="E833"/>
      <c r="F833" s="71"/>
      <c r="G833"/>
      <c r="H833" s="71"/>
      <c r="I833"/>
      <c r="J833" s="71"/>
      <c r="K833"/>
      <c r="L833" s="71"/>
      <c r="M833"/>
      <c r="N833" s="71"/>
      <c r="O833"/>
    </row>
    <row r="834" spans="1:15" ht="12.75" customHeight="1" hidden="1">
      <c r="A834" s="85" t="s">
        <v>700</v>
      </c>
      <c r="B834" s="85" t="s">
        <v>701</v>
      </c>
      <c r="C834" s="85" t="s">
        <v>700</v>
      </c>
      <c r="D834" s="85"/>
      <c r="E834"/>
      <c r="F834" s="71"/>
      <c r="G834"/>
      <c r="H834" s="71"/>
      <c r="I834"/>
      <c r="J834" s="71"/>
      <c r="K834"/>
      <c r="L834" s="71"/>
      <c r="M834"/>
      <c r="N834" s="71"/>
      <c r="O834"/>
    </row>
    <row r="835" spans="1:15" ht="12.75" customHeight="1" hidden="1">
      <c r="A835" s="85" t="s">
        <v>242</v>
      </c>
      <c r="B835" s="85" t="s">
        <v>702</v>
      </c>
      <c r="C835" s="85" t="s">
        <v>242</v>
      </c>
      <c r="D835" s="85"/>
      <c r="E835"/>
      <c r="F835" s="71"/>
      <c r="G835"/>
      <c r="H835" s="71"/>
      <c r="I835"/>
      <c r="J835" s="71"/>
      <c r="K835"/>
      <c r="L835" s="71"/>
      <c r="M835"/>
      <c r="N835" s="71"/>
      <c r="O835"/>
    </row>
    <row r="836" spans="1:15" ht="12.75" customHeight="1" hidden="1">
      <c r="A836" s="85" t="s">
        <v>243</v>
      </c>
      <c r="B836" s="85" t="s">
        <v>703</v>
      </c>
      <c r="C836" s="85" t="s">
        <v>243</v>
      </c>
      <c r="D836" s="85"/>
      <c r="E836"/>
      <c r="F836" s="71"/>
      <c r="G836"/>
      <c r="H836" s="71"/>
      <c r="I836"/>
      <c r="J836" s="71"/>
      <c r="K836"/>
      <c r="L836" s="71"/>
      <c r="M836"/>
      <c r="N836" s="71"/>
      <c r="O836"/>
    </row>
    <row r="837" spans="1:15" ht="12.75" customHeight="1" hidden="1">
      <c r="A837" s="85" t="s">
        <v>437</v>
      </c>
      <c r="B837" s="85" t="s">
        <v>965</v>
      </c>
      <c r="C837" s="85" t="s">
        <v>437</v>
      </c>
      <c r="D837" s="85"/>
      <c r="E837"/>
      <c r="F837" s="71"/>
      <c r="G837"/>
      <c r="H837" s="71"/>
      <c r="I837"/>
      <c r="J837" s="71"/>
      <c r="K837"/>
      <c r="L837" s="71"/>
      <c r="M837"/>
      <c r="N837" s="71"/>
      <c r="O837"/>
    </row>
    <row r="838" spans="1:15" ht="12.75" customHeight="1" hidden="1">
      <c r="A838" s="85" t="s">
        <v>438</v>
      </c>
      <c r="B838" s="85" t="s">
        <v>966</v>
      </c>
      <c r="C838" s="85" t="s">
        <v>438</v>
      </c>
      <c r="D838" s="85"/>
      <c r="E838"/>
      <c r="F838" s="71"/>
      <c r="G838"/>
      <c r="H838" s="71"/>
      <c r="I838"/>
      <c r="J838" s="71"/>
      <c r="K838"/>
      <c r="L838" s="71"/>
      <c r="M838"/>
      <c r="N838" s="71"/>
      <c r="O838"/>
    </row>
    <row r="839" spans="1:15" ht="12.75" customHeight="1" hidden="1">
      <c r="A839" s="85" t="s">
        <v>439</v>
      </c>
      <c r="B839" s="85" t="s">
        <v>967</v>
      </c>
      <c r="C839" s="85" t="s">
        <v>439</v>
      </c>
      <c r="D839" s="85"/>
      <c r="E839"/>
      <c r="F839" s="71"/>
      <c r="G839"/>
      <c r="H839" s="71"/>
      <c r="I839"/>
      <c r="J839" s="71"/>
      <c r="K839"/>
      <c r="L839" s="71"/>
      <c r="M839"/>
      <c r="N839" s="71"/>
      <c r="O839"/>
    </row>
    <row r="840" spans="1:15" ht="12.75" customHeight="1" hidden="1">
      <c r="A840" s="85" t="s">
        <v>244</v>
      </c>
      <c r="B840" s="85" t="s">
        <v>704</v>
      </c>
      <c r="C840" s="85" t="s">
        <v>244</v>
      </c>
      <c r="D840" s="85"/>
      <c r="E840"/>
      <c r="F840" s="71"/>
      <c r="G840"/>
      <c r="H840" s="71"/>
      <c r="I840"/>
      <c r="J840" s="71"/>
      <c r="K840"/>
      <c r="L840" s="71"/>
      <c r="M840"/>
      <c r="N840" s="71"/>
      <c r="O840"/>
    </row>
    <row r="841" spans="1:15" ht="12.75" customHeight="1" hidden="1">
      <c r="A841" s="85" t="s">
        <v>705</v>
      </c>
      <c r="B841" s="85" t="s">
        <v>706</v>
      </c>
      <c r="C841" s="85" t="s">
        <v>705</v>
      </c>
      <c r="D841" s="85"/>
      <c r="E841"/>
      <c r="F841" s="71"/>
      <c r="G841"/>
      <c r="H841" s="71"/>
      <c r="I841"/>
      <c r="J841" s="71"/>
      <c r="K841"/>
      <c r="L841" s="71"/>
      <c r="M841"/>
      <c r="N841" s="71"/>
      <c r="O841"/>
    </row>
    <row r="842" spans="1:15" ht="12.75" customHeight="1" hidden="1">
      <c r="A842" s="85" t="s">
        <v>707</v>
      </c>
      <c r="B842" s="85" t="s">
        <v>708</v>
      </c>
      <c r="C842" s="85" t="s">
        <v>707</v>
      </c>
      <c r="D842" s="85"/>
      <c r="E842"/>
      <c r="F842" s="71"/>
      <c r="G842"/>
      <c r="H842" s="71"/>
      <c r="I842"/>
      <c r="J842" s="71"/>
      <c r="K842"/>
      <c r="L842" s="71"/>
      <c r="M842"/>
      <c r="N842" s="71"/>
      <c r="O842"/>
    </row>
    <row r="843" spans="1:15" ht="12.75" customHeight="1" hidden="1">
      <c r="A843" s="85" t="s">
        <v>440</v>
      </c>
      <c r="B843" s="85" t="s">
        <v>968</v>
      </c>
      <c r="C843" s="85" t="s">
        <v>440</v>
      </c>
      <c r="D843" s="85"/>
      <c r="E843"/>
      <c r="F843" s="71"/>
      <c r="G843"/>
      <c r="H843" s="71"/>
      <c r="I843"/>
      <c r="J843" s="71"/>
      <c r="K843"/>
      <c r="L843" s="71"/>
      <c r="M843"/>
      <c r="N843" s="71"/>
      <c r="O843"/>
    </row>
    <row r="844" spans="1:15" ht="12.75" customHeight="1" hidden="1">
      <c r="A844" s="85" t="s">
        <v>245</v>
      </c>
      <c r="B844" s="85" t="s">
        <v>709</v>
      </c>
      <c r="C844" s="85" t="s">
        <v>245</v>
      </c>
      <c r="D844" s="85"/>
      <c r="E844"/>
      <c r="F844" s="71"/>
      <c r="G844"/>
      <c r="H844" s="71"/>
      <c r="I844"/>
      <c r="J844" s="71"/>
      <c r="K844"/>
      <c r="L844" s="71"/>
      <c r="M844"/>
      <c r="N844" s="71"/>
      <c r="O844"/>
    </row>
    <row r="845" spans="1:15" ht="12.75" customHeight="1" hidden="1">
      <c r="A845" s="85" t="s">
        <v>441</v>
      </c>
      <c r="B845" s="85" t="s">
        <v>969</v>
      </c>
      <c r="C845" s="85" t="s">
        <v>441</v>
      </c>
      <c r="D845" s="85"/>
      <c r="E845"/>
      <c r="F845" s="71"/>
      <c r="G845"/>
      <c r="H845" s="71"/>
      <c r="I845"/>
      <c r="J845" s="71"/>
      <c r="K845"/>
      <c r="L845" s="71"/>
      <c r="M845"/>
      <c r="N845" s="71"/>
      <c r="O845"/>
    </row>
    <row r="846" spans="1:15" ht="12.75" customHeight="1" hidden="1">
      <c r="A846" s="85" t="s">
        <v>710</v>
      </c>
      <c r="B846" s="85" t="s">
        <v>711</v>
      </c>
      <c r="C846" s="85" t="s">
        <v>710</v>
      </c>
      <c r="D846" s="85"/>
      <c r="E846"/>
      <c r="F846" s="71"/>
      <c r="G846"/>
      <c r="H846" s="71"/>
      <c r="I846"/>
      <c r="J846" s="71"/>
      <c r="K846"/>
      <c r="L846" s="71"/>
      <c r="M846"/>
      <c r="N846" s="71"/>
      <c r="O846"/>
    </row>
    <row r="847" spans="1:15" ht="12.75" customHeight="1" hidden="1">
      <c r="A847" s="85" t="s">
        <v>712</v>
      </c>
      <c r="B847" s="85" t="s">
        <v>713</v>
      </c>
      <c r="C847" s="85" t="s">
        <v>712</v>
      </c>
      <c r="D847" s="85"/>
      <c r="E847"/>
      <c r="F847" s="71"/>
      <c r="G847"/>
      <c r="H847" s="71"/>
      <c r="I847"/>
      <c r="J847" s="71"/>
      <c r="K847"/>
      <c r="L847" s="71"/>
      <c r="M847"/>
      <c r="N847" s="71"/>
      <c r="O847"/>
    </row>
    <row r="848" spans="1:15" ht="12.75" customHeight="1" hidden="1">
      <c r="A848" s="85" t="s">
        <v>246</v>
      </c>
      <c r="B848" s="85" t="s">
        <v>714</v>
      </c>
      <c r="C848" s="85" t="s">
        <v>246</v>
      </c>
      <c r="D848" s="85"/>
      <c r="E848"/>
      <c r="F848" s="71"/>
      <c r="G848"/>
      <c r="H848" s="71"/>
      <c r="I848"/>
      <c r="J848" s="71"/>
      <c r="K848"/>
      <c r="L848" s="71"/>
      <c r="M848"/>
      <c r="N848" s="71"/>
      <c r="O848"/>
    </row>
    <row r="849" spans="1:15" ht="12.75" customHeight="1" hidden="1">
      <c r="A849" s="85" t="s">
        <v>247</v>
      </c>
      <c r="B849" s="85" t="s">
        <v>715</v>
      </c>
      <c r="C849" s="85" t="s">
        <v>247</v>
      </c>
      <c r="D849" s="85"/>
      <c r="E849"/>
      <c r="F849" s="71"/>
      <c r="G849"/>
      <c r="H849" s="71"/>
      <c r="I849"/>
      <c r="J849" s="71"/>
      <c r="K849"/>
      <c r="L849" s="71"/>
      <c r="M849"/>
      <c r="N849" s="71"/>
      <c r="O849"/>
    </row>
    <row r="850" spans="1:15" ht="12.75" customHeight="1" hidden="1">
      <c r="A850" s="85" t="s">
        <v>406</v>
      </c>
      <c r="B850" s="85" t="s">
        <v>914</v>
      </c>
      <c r="C850" s="85" t="s">
        <v>406</v>
      </c>
      <c r="D850" s="85"/>
      <c r="E850"/>
      <c r="F850" s="71"/>
      <c r="G850"/>
      <c r="H850" s="71"/>
      <c r="I850"/>
      <c r="J850" s="71"/>
      <c r="K850"/>
      <c r="L850" s="71"/>
      <c r="M850"/>
      <c r="N850" s="71"/>
      <c r="O850"/>
    </row>
    <row r="851" spans="1:15" ht="12.75" customHeight="1" hidden="1">
      <c r="A851" s="85" t="s">
        <v>248</v>
      </c>
      <c r="B851" s="85" t="s">
        <v>716</v>
      </c>
      <c r="C851" s="85" t="s">
        <v>248</v>
      </c>
      <c r="D851" s="85"/>
      <c r="E851"/>
      <c r="F851" s="71"/>
      <c r="G851"/>
      <c r="H851" s="71"/>
      <c r="I851"/>
      <c r="J851" s="71"/>
      <c r="K851"/>
      <c r="L851" s="71"/>
      <c r="M851"/>
      <c r="N851" s="71"/>
      <c r="O851"/>
    </row>
    <row r="852" spans="1:15" ht="12.75" customHeight="1" hidden="1">
      <c r="A852" s="85" t="s">
        <v>249</v>
      </c>
      <c r="B852" s="85" t="s">
        <v>717</v>
      </c>
      <c r="C852" s="85" t="s">
        <v>249</v>
      </c>
      <c r="D852" s="85"/>
      <c r="E852"/>
      <c r="F852" s="71"/>
      <c r="G852"/>
      <c r="H852" s="71"/>
      <c r="I852"/>
      <c r="J852" s="71"/>
      <c r="K852"/>
      <c r="L852" s="71"/>
      <c r="M852"/>
      <c r="N852" s="71"/>
      <c r="O852"/>
    </row>
    <row r="853" spans="1:15" ht="12.75" customHeight="1" hidden="1">
      <c r="A853" s="85" t="s">
        <v>250</v>
      </c>
      <c r="B853" s="85" t="s">
        <v>718</v>
      </c>
      <c r="C853" s="85" t="s">
        <v>250</v>
      </c>
      <c r="D853" s="85"/>
      <c r="E853"/>
      <c r="F853" s="71"/>
      <c r="G853"/>
      <c r="H853" s="71"/>
      <c r="I853"/>
      <c r="J853" s="71"/>
      <c r="K853"/>
      <c r="L853" s="71"/>
      <c r="M853"/>
      <c r="N853" s="71"/>
      <c r="O853"/>
    </row>
    <row r="854" spans="1:15" ht="12.75" customHeight="1" hidden="1">
      <c r="A854" s="85" t="s">
        <v>251</v>
      </c>
      <c r="B854" s="85" t="s">
        <v>719</v>
      </c>
      <c r="C854" s="85" t="s">
        <v>251</v>
      </c>
      <c r="D854" s="85"/>
      <c r="E854"/>
      <c r="F854" s="71"/>
      <c r="G854"/>
      <c r="H854" s="71"/>
      <c r="I854"/>
      <c r="J854" s="71"/>
      <c r="K854"/>
      <c r="L854" s="71"/>
      <c r="M854"/>
      <c r="N854" s="71"/>
      <c r="O854"/>
    </row>
    <row r="855" spans="1:15" ht="12.75" customHeight="1" hidden="1">
      <c r="A855" s="85" t="s">
        <v>252</v>
      </c>
      <c r="B855" s="85" t="s">
        <v>720</v>
      </c>
      <c r="C855" s="85" t="s">
        <v>252</v>
      </c>
      <c r="D855" s="85"/>
      <c r="E855"/>
      <c r="F855" s="71"/>
      <c r="G855"/>
      <c r="H855" s="71"/>
      <c r="I855"/>
      <c r="J855" s="71"/>
      <c r="K855"/>
      <c r="L855" s="71"/>
      <c r="M855"/>
      <c r="N855" s="71"/>
      <c r="O855"/>
    </row>
    <row r="856" spans="1:15" ht="12.75" customHeight="1" hidden="1">
      <c r="A856" s="85" t="s">
        <v>253</v>
      </c>
      <c r="B856" s="85" t="s">
        <v>721</v>
      </c>
      <c r="C856" s="85" t="s">
        <v>253</v>
      </c>
      <c r="D856" s="85"/>
      <c r="E856"/>
      <c r="F856" s="71"/>
      <c r="G856"/>
      <c r="H856" s="71"/>
      <c r="I856"/>
      <c r="J856" s="71"/>
      <c r="K856"/>
      <c r="L856" s="71"/>
      <c r="M856"/>
      <c r="N856" s="71"/>
      <c r="O856"/>
    </row>
    <row r="857" spans="1:15" ht="12.75" customHeight="1" hidden="1">
      <c r="A857" s="85" t="s">
        <v>254</v>
      </c>
      <c r="B857" s="85" t="s">
        <v>722</v>
      </c>
      <c r="C857" s="85" t="s">
        <v>254</v>
      </c>
      <c r="D857" s="85"/>
      <c r="E857"/>
      <c r="F857" s="71"/>
      <c r="G857"/>
      <c r="H857" s="71"/>
      <c r="I857"/>
      <c r="J857" s="71"/>
      <c r="K857"/>
      <c r="L857" s="71"/>
      <c r="M857"/>
      <c r="N857" s="71"/>
      <c r="O857"/>
    </row>
    <row r="858" spans="1:15" ht="12.75" customHeight="1" hidden="1">
      <c r="A858" s="85" t="s">
        <v>255</v>
      </c>
      <c r="B858" s="85" t="s">
        <v>723</v>
      </c>
      <c r="C858" s="85" t="s">
        <v>255</v>
      </c>
      <c r="D858" s="85"/>
      <c r="E858"/>
      <c r="F858" s="71"/>
      <c r="G858"/>
      <c r="H858" s="71"/>
      <c r="I858"/>
      <c r="J858" s="71"/>
      <c r="K858"/>
      <c r="L858" s="71"/>
      <c r="M858"/>
      <c r="N858" s="71"/>
      <c r="O858"/>
    </row>
    <row r="859" spans="1:15" ht="12.75" customHeight="1" hidden="1">
      <c r="A859" s="85" t="s">
        <v>256</v>
      </c>
      <c r="B859" s="85" t="s">
        <v>724</v>
      </c>
      <c r="C859" s="85" t="s">
        <v>256</v>
      </c>
      <c r="D859" s="85"/>
      <c r="E859"/>
      <c r="F859" s="71"/>
      <c r="G859"/>
      <c r="H859" s="71"/>
      <c r="I859"/>
      <c r="J859" s="71"/>
      <c r="K859"/>
      <c r="L859" s="71"/>
      <c r="M859"/>
      <c r="N859" s="71"/>
      <c r="O859"/>
    </row>
    <row r="860" spans="1:15" ht="12.75" customHeight="1" hidden="1">
      <c r="A860" s="85" t="s">
        <v>257</v>
      </c>
      <c r="B860" s="85" t="s">
        <v>725</v>
      </c>
      <c r="C860" s="85" t="s">
        <v>257</v>
      </c>
      <c r="D860" s="85"/>
      <c r="E860"/>
      <c r="F860" s="71"/>
      <c r="G860"/>
      <c r="H860" s="71"/>
      <c r="I860"/>
      <c r="J860" s="71"/>
      <c r="K860"/>
      <c r="L860" s="71"/>
      <c r="M860"/>
      <c r="N860" s="71"/>
      <c r="O860"/>
    </row>
    <row r="861" spans="1:15" ht="12.75" customHeight="1" hidden="1">
      <c r="A861" s="85" t="s">
        <v>258</v>
      </c>
      <c r="B861" s="85" t="s">
        <v>726</v>
      </c>
      <c r="C861" s="85" t="s">
        <v>258</v>
      </c>
      <c r="D861" s="85"/>
      <c r="E861"/>
      <c r="F861" s="71"/>
      <c r="G861"/>
      <c r="H861" s="71"/>
      <c r="I861"/>
      <c r="J861" s="71"/>
      <c r="K861"/>
      <c r="L861" s="71"/>
      <c r="M861"/>
      <c r="N861" s="71"/>
      <c r="O861"/>
    </row>
    <row r="862" spans="1:15" ht="12.75" customHeight="1" hidden="1">
      <c r="A862" s="85" t="s">
        <v>259</v>
      </c>
      <c r="B862" s="85" t="s">
        <v>727</v>
      </c>
      <c r="C862" s="85" t="s">
        <v>259</v>
      </c>
      <c r="D862" s="85"/>
      <c r="E862"/>
      <c r="F862" s="71"/>
      <c r="G862"/>
      <c r="H862" s="71"/>
      <c r="I862"/>
      <c r="J862" s="71"/>
      <c r="K862"/>
      <c r="L862" s="71"/>
      <c r="M862"/>
      <c r="N862" s="71"/>
      <c r="O862"/>
    </row>
    <row r="863" spans="1:15" ht="12.75" customHeight="1" hidden="1">
      <c r="A863" s="85" t="s">
        <v>260</v>
      </c>
      <c r="B863" s="85" t="s">
        <v>728</v>
      </c>
      <c r="C863" s="85" t="s">
        <v>260</v>
      </c>
      <c r="D863" s="85"/>
      <c r="E863"/>
      <c r="F863" s="71"/>
      <c r="G863"/>
      <c r="H863" s="71"/>
      <c r="I863"/>
      <c r="J863" s="71"/>
      <c r="K863"/>
      <c r="L863" s="71"/>
      <c r="M863"/>
      <c r="N863" s="71"/>
      <c r="O863"/>
    </row>
    <row r="864" spans="1:15" ht="12.75" customHeight="1" hidden="1">
      <c r="A864" s="85" t="s">
        <v>261</v>
      </c>
      <c r="B864" s="85" t="s">
        <v>729</v>
      </c>
      <c r="C864" s="85" t="s">
        <v>261</v>
      </c>
      <c r="D864" s="85"/>
      <c r="E864"/>
      <c r="F864" s="71"/>
      <c r="G864"/>
      <c r="H864" s="71"/>
      <c r="I864"/>
      <c r="J864" s="71"/>
      <c r="K864"/>
      <c r="L864" s="71"/>
      <c r="M864"/>
      <c r="N864" s="71"/>
      <c r="O864"/>
    </row>
    <row r="865" spans="1:15" ht="12.75" customHeight="1" hidden="1">
      <c r="A865" s="85" t="s">
        <v>442</v>
      </c>
      <c r="B865" s="85" t="s">
        <v>970</v>
      </c>
      <c r="C865" s="85" t="s">
        <v>442</v>
      </c>
      <c r="D865" s="85"/>
      <c r="E865"/>
      <c r="F865" s="71"/>
      <c r="G865"/>
      <c r="H865" s="71"/>
      <c r="I865"/>
      <c r="J865" s="71"/>
      <c r="K865"/>
      <c r="L865" s="71"/>
      <c r="M865"/>
      <c r="N865" s="71"/>
      <c r="O865"/>
    </row>
    <row r="866" spans="1:15" ht="12.75" customHeight="1" hidden="1">
      <c r="A866" s="85" t="s">
        <v>262</v>
      </c>
      <c r="B866" s="85" t="s">
        <v>730</v>
      </c>
      <c r="C866" s="85" t="s">
        <v>262</v>
      </c>
      <c r="D866" s="85"/>
      <c r="E866"/>
      <c r="F866" s="71"/>
      <c r="G866"/>
      <c r="H866" s="71"/>
      <c r="I866"/>
      <c r="J866" s="71"/>
      <c r="K866"/>
      <c r="L866" s="71"/>
      <c r="M866"/>
      <c r="N866" s="71"/>
      <c r="O866"/>
    </row>
    <row r="867" spans="1:15" ht="12.75" customHeight="1" hidden="1">
      <c r="A867" s="85" t="s">
        <v>731</v>
      </c>
      <c r="B867" s="85" t="s">
        <v>732</v>
      </c>
      <c r="C867" s="85" t="s">
        <v>731</v>
      </c>
      <c r="D867" s="85"/>
      <c r="E867"/>
      <c r="F867" s="71"/>
      <c r="G867"/>
      <c r="H867" s="71"/>
      <c r="I867"/>
      <c r="J867" s="71"/>
      <c r="K867"/>
      <c r="L867" s="71"/>
      <c r="M867"/>
      <c r="N867" s="71"/>
      <c r="O867"/>
    </row>
    <row r="868" spans="1:15" ht="12.75" customHeight="1" hidden="1">
      <c r="A868" s="85" t="s">
        <v>733</v>
      </c>
      <c r="B868" s="85" t="s">
        <v>734</v>
      </c>
      <c r="C868" s="85" t="s">
        <v>733</v>
      </c>
      <c r="D868" s="85"/>
      <c r="E868"/>
      <c r="F868" s="71"/>
      <c r="G868"/>
      <c r="H868" s="71"/>
      <c r="I868"/>
      <c r="J868" s="71"/>
      <c r="K868"/>
      <c r="L868" s="71"/>
      <c r="M868"/>
      <c r="N868" s="71"/>
      <c r="O868"/>
    </row>
    <row r="869" spans="1:15" ht="12.75" customHeight="1" hidden="1">
      <c r="A869" s="85" t="s">
        <v>735</v>
      </c>
      <c r="B869" s="85" t="s">
        <v>736</v>
      </c>
      <c r="C869" s="85" t="s">
        <v>735</v>
      </c>
      <c r="D869" s="85"/>
      <c r="E869"/>
      <c r="F869" s="71"/>
      <c r="G869"/>
      <c r="H869" s="71"/>
      <c r="I869"/>
      <c r="J869" s="71"/>
      <c r="K869"/>
      <c r="L869" s="71"/>
      <c r="M869"/>
      <c r="N869" s="71"/>
      <c r="O869"/>
    </row>
    <row r="870" spans="1:15" ht="12.75" customHeight="1" hidden="1">
      <c r="A870" s="85" t="s">
        <v>263</v>
      </c>
      <c r="B870" s="85" t="s">
        <v>737</v>
      </c>
      <c r="C870" s="85" t="s">
        <v>263</v>
      </c>
      <c r="D870" s="85"/>
      <c r="E870"/>
      <c r="F870" s="71"/>
      <c r="G870"/>
      <c r="H870" s="71"/>
      <c r="I870"/>
      <c r="J870" s="71"/>
      <c r="K870"/>
      <c r="L870" s="71"/>
      <c r="M870"/>
      <c r="N870" s="71"/>
      <c r="O870"/>
    </row>
    <row r="871" spans="1:15" ht="12.75" customHeight="1" hidden="1">
      <c r="A871" s="85" t="s">
        <v>264</v>
      </c>
      <c r="B871" s="85" t="s">
        <v>738</v>
      </c>
      <c r="C871" s="85" t="s">
        <v>264</v>
      </c>
      <c r="D871" s="85"/>
      <c r="E871"/>
      <c r="F871" s="71"/>
      <c r="G871"/>
      <c r="H871" s="71"/>
      <c r="I871"/>
      <c r="J871" s="71"/>
      <c r="K871"/>
      <c r="L871" s="71"/>
      <c r="M871"/>
      <c r="N871" s="71"/>
      <c r="O871"/>
    </row>
    <row r="872" spans="1:15" ht="12.75" customHeight="1" hidden="1">
      <c r="A872" s="85" t="s">
        <v>265</v>
      </c>
      <c r="B872" s="85" t="s">
        <v>739</v>
      </c>
      <c r="C872" s="85" t="s">
        <v>265</v>
      </c>
      <c r="D872" s="85"/>
      <c r="E872"/>
      <c r="F872" s="71"/>
      <c r="G872"/>
      <c r="H872" s="71"/>
      <c r="I872"/>
      <c r="J872" s="71"/>
      <c r="K872"/>
      <c r="L872" s="71"/>
      <c r="M872"/>
      <c r="N872" s="71"/>
      <c r="O872"/>
    </row>
    <row r="873" spans="1:15" ht="12.75" customHeight="1" hidden="1">
      <c r="A873" s="85" t="s">
        <v>443</v>
      </c>
      <c r="B873" s="85" t="s">
        <v>971</v>
      </c>
      <c r="C873" s="85" t="s">
        <v>443</v>
      </c>
      <c r="D873" s="85"/>
      <c r="E873"/>
      <c r="F873" s="71"/>
      <c r="G873"/>
      <c r="H873" s="71"/>
      <c r="I873"/>
      <c r="J873" s="71"/>
      <c r="K873"/>
      <c r="L873" s="71"/>
      <c r="M873"/>
      <c r="N873" s="71"/>
      <c r="O873"/>
    </row>
    <row r="874" spans="1:15" ht="12.75" customHeight="1" hidden="1">
      <c r="A874" s="85" t="s">
        <v>266</v>
      </c>
      <c r="B874" s="85" t="s">
        <v>740</v>
      </c>
      <c r="C874" s="85" t="s">
        <v>266</v>
      </c>
      <c r="D874" s="85"/>
      <c r="E874"/>
      <c r="F874" s="71"/>
      <c r="G874"/>
      <c r="H874" s="71"/>
      <c r="I874"/>
      <c r="J874" s="71"/>
      <c r="K874"/>
      <c r="L874" s="71"/>
      <c r="M874"/>
      <c r="N874" s="71"/>
      <c r="O874"/>
    </row>
    <row r="875" spans="1:15" ht="12.75" customHeight="1" hidden="1">
      <c r="A875" s="85" t="s">
        <v>936</v>
      </c>
      <c r="B875" s="85" t="s">
        <v>937</v>
      </c>
      <c r="C875" s="85" t="s">
        <v>936</v>
      </c>
      <c r="D875" s="85"/>
      <c r="E875"/>
      <c r="F875" s="71"/>
      <c r="G875"/>
      <c r="H875" s="71"/>
      <c r="I875"/>
      <c r="J875" s="71"/>
      <c r="K875"/>
      <c r="L875" s="71"/>
      <c r="M875"/>
      <c r="N875" s="71"/>
      <c r="O875"/>
    </row>
    <row r="876" spans="1:15" ht="12.75" customHeight="1" hidden="1">
      <c r="A876" s="85" t="s">
        <v>444</v>
      </c>
      <c r="B876" s="85" t="s">
        <v>972</v>
      </c>
      <c r="C876" s="85" t="s">
        <v>444</v>
      </c>
      <c r="D876" s="85"/>
      <c r="E876"/>
      <c r="F876" s="71"/>
      <c r="G876"/>
      <c r="H876" s="71"/>
      <c r="I876"/>
      <c r="J876" s="71"/>
      <c r="K876"/>
      <c r="L876" s="71"/>
      <c r="M876"/>
      <c r="N876" s="71"/>
      <c r="O876"/>
    </row>
    <row r="877" spans="1:15" ht="12.75" customHeight="1" hidden="1">
      <c r="A877" s="85" t="s">
        <v>445</v>
      </c>
      <c r="B877" s="85" t="s">
        <v>973</v>
      </c>
      <c r="C877" s="85" t="s">
        <v>445</v>
      </c>
      <c r="D877" s="85"/>
      <c r="E877"/>
      <c r="F877" s="71"/>
      <c r="G877"/>
      <c r="H877" s="71"/>
      <c r="I877"/>
      <c r="J877" s="71"/>
      <c r="K877"/>
      <c r="L877" s="71"/>
      <c r="M877"/>
      <c r="N877" s="71"/>
      <c r="O877"/>
    </row>
    <row r="878" spans="1:15" ht="12.75" customHeight="1" hidden="1">
      <c r="A878" s="85" t="s">
        <v>267</v>
      </c>
      <c r="B878" s="85" t="s">
        <v>741</v>
      </c>
      <c r="C878" s="85" t="s">
        <v>267</v>
      </c>
      <c r="D878" s="85"/>
      <c r="E878"/>
      <c r="F878" s="71"/>
      <c r="G878"/>
      <c r="H878" s="71"/>
      <c r="I878"/>
      <c r="J878" s="71"/>
      <c r="K878"/>
      <c r="L878" s="71"/>
      <c r="M878"/>
      <c r="N878" s="71"/>
      <c r="O878"/>
    </row>
    <row r="879" spans="1:15" ht="12.75" customHeight="1" hidden="1">
      <c r="A879" s="85" t="s">
        <v>446</v>
      </c>
      <c r="B879" s="85" t="s">
        <v>974</v>
      </c>
      <c r="C879" s="85" t="s">
        <v>446</v>
      </c>
      <c r="D879" s="85"/>
      <c r="E879"/>
      <c r="F879" s="71"/>
      <c r="G879"/>
      <c r="H879" s="71"/>
      <c r="I879"/>
      <c r="J879" s="71"/>
      <c r="K879"/>
      <c r="L879" s="71"/>
      <c r="M879"/>
      <c r="N879" s="71"/>
      <c r="O879"/>
    </row>
    <row r="880" spans="1:15" ht="12.75" customHeight="1" hidden="1">
      <c r="A880" s="85" t="s">
        <v>268</v>
      </c>
      <c r="B880" s="85" t="s">
        <v>742</v>
      </c>
      <c r="C880" s="85" t="s">
        <v>268</v>
      </c>
      <c r="D880" s="85"/>
      <c r="E880"/>
      <c r="F880" s="71"/>
      <c r="G880"/>
      <c r="H880" s="71"/>
      <c r="I880"/>
      <c r="J880" s="71"/>
      <c r="K880"/>
      <c r="L880" s="71"/>
      <c r="M880"/>
      <c r="N880" s="71"/>
      <c r="O880"/>
    </row>
    <row r="881" spans="1:15" ht="12.75" customHeight="1" hidden="1">
      <c r="A881" s="85" t="s">
        <v>447</v>
      </c>
      <c r="B881" s="85" t="s">
        <v>975</v>
      </c>
      <c r="C881" s="85" t="s">
        <v>447</v>
      </c>
      <c r="D881" s="85"/>
      <c r="E881"/>
      <c r="F881" s="71"/>
      <c r="G881"/>
      <c r="H881" s="71"/>
      <c r="I881"/>
      <c r="J881" s="71"/>
      <c r="K881"/>
      <c r="L881" s="71"/>
      <c r="M881"/>
      <c r="N881" s="71"/>
      <c r="O881"/>
    </row>
    <row r="882" spans="1:15" ht="12.75" customHeight="1" hidden="1">
      <c r="A882" s="85" t="s">
        <v>743</v>
      </c>
      <c r="B882" s="85" t="s">
        <v>744</v>
      </c>
      <c r="C882" s="85" t="s">
        <v>743</v>
      </c>
      <c r="D882" s="85"/>
      <c r="E882"/>
      <c r="F882" s="71"/>
      <c r="G882"/>
      <c r="H882" s="71"/>
      <c r="I882"/>
      <c r="J882" s="71"/>
      <c r="K882"/>
      <c r="L882" s="71"/>
      <c r="M882"/>
      <c r="N882" s="71"/>
      <c r="O882"/>
    </row>
    <row r="883" spans="1:15" ht="12.75" customHeight="1" hidden="1">
      <c r="A883" s="85" t="s">
        <v>448</v>
      </c>
      <c r="B883" s="85" t="s">
        <v>976</v>
      </c>
      <c r="C883" s="85" t="s">
        <v>448</v>
      </c>
      <c r="D883" s="85"/>
      <c r="E883"/>
      <c r="F883" s="71"/>
      <c r="G883"/>
      <c r="H883" s="71"/>
      <c r="I883"/>
      <c r="J883" s="71"/>
      <c r="K883"/>
      <c r="L883" s="71"/>
      <c r="M883"/>
      <c r="N883" s="71"/>
      <c r="O883"/>
    </row>
    <row r="884" spans="1:15" ht="12.75" customHeight="1" hidden="1">
      <c r="A884" s="85" t="s">
        <v>269</v>
      </c>
      <c r="B884" s="85" t="s">
        <v>745</v>
      </c>
      <c r="C884" s="85" t="s">
        <v>269</v>
      </c>
      <c r="D884" s="85"/>
      <c r="E884"/>
      <c r="F884" s="71"/>
      <c r="G884"/>
      <c r="H884" s="71"/>
      <c r="I884"/>
      <c r="J884" s="71"/>
      <c r="K884"/>
      <c r="L884" s="71"/>
      <c r="M884"/>
      <c r="N884" s="71"/>
      <c r="O884"/>
    </row>
    <row r="885" spans="1:15" ht="12.75" customHeight="1" hidden="1">
      <c r="A885" s="85" t="s">
        <v>393</v>
      </c>
      <c r="B885" s="85" t="s">
        <v>915</v>
      </c>
      <c r="C885" s="85" t="s">
        <v>393</v>
      </c>
      <c r="D885" s="85"/>
      <c r="E885"/>
      <c r="F885" s="71"/>
      <c r="G885"/>
      <c r="H885" s="71"/>
      <c r="I885"/>
      <c r="J885" s="71"/>
      <c r="K885"/>
      <c r="L885" s="71"/>
      <c r="M885"/>
      <c r="N885" s="71"/>
      <c r="O885"/>
    </row>
    <row r="886" spans="1:15" ht="12.75" customHeight="1" hidden="1">
      <c r="A886" s="85" t="s">
        <v>449</v>
      </c>
      <c r="B886" s="85" t="s">
        <v>916</v>
      </c>
      <c r="C886" s="85" t="s">
        <v>449</v>
      </c>
      <c r="D886" s="85"/>
      <c r="E886"/>
      <c r="F886" s="71"/>
      <c r="G886"/>
      <c r="H886" s="71"/>
      <c r="I886"/>
      <c r="J886" s="71"/>
      <c r="K886"/>
      <c r="L886" s="71"/>
      <c r="M886"/>
      <c r="N886" s="71"/>
      <c r="O886"/>
    </row>
    <row r="887" spans="1:15" ht="12.75" customHeight="1" hidden="1">
      <c r="A887" s="85" t="s">
        <v>450</v>
      </c>
      <c r="B887" s="85" t="s">
        <v>977</v>
      </c>
      <c r="C887" s="85" t="s">
        <v>450</v>
      </c>
      <c r="D887" s="85"/>
      <c r="E887"/>
      <c r="F887" s="71"/>
      <c r="G887"/>
      <c r="H887" s="71"/>
      <c r="I887"/>
      <c r="J887" s="71"/>
      <c r="K887"/>
      <c r="L887" s="71"/>
      <c r="M887"/>
      <c r="N887" s="71"/>
      <c r="O887"/>
    </row>
    <row r="888" spans="1:15" ht="12.75" customHeight="1" hidden="1">
      <c r="A888" s="85" t="s">
        <v>270</v>
      </c>
      <c r="B888" s="85" t="s">
        <v>746</v>
      </c>
      <c r="C888" s="85" t="s">
        <v>270</v>
      </c>
      <c r="D888" s="85"/>
      <c r="E888"/>
      <c r="F888" s="71"/>
      <c r="G888"/>
      <c r="H888" s="71"/>
      <c r="I888"/>
      <c r="J888" s="71"/>
      <c r="K888"/>
      <c r="L888" s="71"/>
      <c r="M888"/>
      <c r="N888" s="71"/>
      <c r="O888"/>
    </row>
    <row r="889" spans="1:15" ht="12.75" customHeight="1" hidden="1">
      <c r="A889" s="85" t="s">
        <v>271</v>
      </c>
      <c r="B889" s="85" t="s">
        <v>747</v>
      </c>
      <c r="C889" s="85" t="s">
        <v>271</v>
      </c>
      <c r="D889" s="85"/>
      <c r="E889"/>
      <c r="F889" s="71"/>
      <c r="G889"/>
      <c r="H889" s="71"/>
      <c r="I889"/>
      <c r="J889" s="71"/>
      <c r="K889"/>
      <c r="L889" s="71"/>
      <c r="M889"/>
      <c r="N889" s="71"/>
      <c r="O889"/>
    </row>
    <row r="890" spans="1:15" ht="12.75" customHeight="1" hidden="1">
      <c r="A890" s="85" t="s">
        <v>272</v>
      </c>
      <c r="B890" s="85" t="s">
        <v>748</v>
      </c>
      <c r="C890" s="85" t="s">
        <v>272</v>
      </c>
      <c r="D890" s="85"/>
      <c r="E890"/>
      <c r="F890" s="71"/>
      <c r="G890"/>
      <c r="H890" s="71"/>
      <c r="I890"/>
      <c r="J890" s="71"/>
      <c r="K890"/>
      <c r="L890" s="71"/>
      <c r="M890"/>
      <c r="N890" s="71"/>
      <c r="O890"/>
    </row>
    <row r="891" spans="1:15" ht="12.75" customHeight="1" hidden="1">
      <c r="A891" s="85" t="s">
        <v>407</v>
      </c>
      <c r="B891" s="85" t="s">
        <v>917</v>
      </c>
      <c r="C891" s="85" t="s">
        <v>407</v>
      </c>
      <c r="D891" s="85"/>
      <c r="E891"/>
      <c r="F891" s="71"/>
      <c r="G891"/>
      <c r="H891" s="71"/>
      <c r="I891"/>
      <c r="J891" s="71"/>
      <c r="K891"/>
      <c r="L891" s="71"/>
      <c r="M891"/>
      <c r="N891" s="71"/>
      <c r="O891"/>
    </row>
    <row r="892" spans="1:15" ht="12.75" customHeight="1" hidden="1">
      <c r="A892" s="85" t="s">
        <v>451</v>
      </c>
      <c r="B892" s="85" t="s">
        <v>978</v>
      </c>
      <c r="C892" s="85" t="s">
        <v>451</v>
      </c>
      <c r="D892" s="85"/>
      <c r="E892"/>
      <c r="F892" s="71"/>
      <c r="G892"/>
      <c r="H892" s="71"/>
      <c r="I892"/>
      <c r="J892" s="71"/>
      <c r="K892"/>
      <c r="L892" s="71"/>
      <c r="M892"/>
      <c r="N892" s="71"/>
      <c r="O892"/>
    </row>
    <row r="893" spans="1:15" ht="12.75" customHeight="1" hidden="1">
      <c r="A893" s="85" t="s">
        <v>394</v>
      </c>
      <c r="B893" s="85" t="s">
        <v>918</v>
      </c>
      <c r="C893" s="85" t="s">
        <v>394</v>
      </c>
      <c r="D893" s="85"/>
      <c r="E893"/>
      <c r="F893" s="71"/>
      <c r="G893"/>
      <c r="H893" s="71"/>
      <c r="I893"/>
      <c r="J893" s="71"/>
      <c r="K893"/>
      <c r="L893" s="71"/>
      <c r="M893"/>
      <c r="N893" s="71"/>
      <c r="O893"/>
    </row>
    <row r="894" spans="1:15" ht="12.75" customHeight="1" hidden="1">
      <c r="A894" s="85" t="s">
        <v>273</v>
      </c>
      <c r="B894" s="85" t="s">
        <v>749</v>
      </c>
      <c r="C894" s="85" t="s">
        <v>273</v>
      </c>
      <c r="D894" s="85"/>
      <c r="E894"/>
      <c r="F894" s="71"/>
      <c r="G894"/>
      <c r="H894" s="71"/>
      <c r="I894"/>
      <c r="J894" s="71"/>
      <c r="K894"/>
      <c r="L894" s="71"/>
      <c r="M894"/>
      <c r="N894" s="71"/>
      <c r="O894"/>
    </row>
    <row r="895" spans="1:15" ht="12.75" customHeight="1" hidden="1">
      <c r="A895" s="85" t="s">
        <v>274</v>
      </c>
      <c r="B895" s="85" t="s">
        <v>750</v>
      </c>
      <c r="C895" s="85" t="s">
        <v>274</v>
      </c>
      <c r="D895" s="85"/>
      <c r="E895"/>
      <c r="F895" s="71"/>
      <c r="G895"/>
      <c r="H895" s="71"/>
      <c r="I895"/>
      <c r="J895" s="71"/>
      <c r="K895"/>
      <c r="L895" s="71"/>
      <c r="M895"/>
      <c r="N895" s="71"/>
      <c r="O895"/>
    </row>
    <row r="896" spans="1:15" ht="12.75" customHeight="1" hidden="1">
      <c r="A896" s="85" t="s">
        <v>275</v>
      </c>
      <c r="B896" s="85" t="s">
        <v>751</v>
      </c>
      <c r="C896" s="85" t="s">
        <v>275</v>
      </c>
      <c r="D896" s="85"/>
      <c r="E896"/>
      <c r="F896" s="71"/>
      <c r="G896"/>
      <c r="H896" s="71"/>
      <c r="I896"/>
      <c r="J896" s="71"/>
      <c r="K896"/>
      <c r="L896" s="71"/>
      <c r="M896"/>
      <c r="N896" s="71"/>
      <c r="O896"/>
    </row>
    <row r="897" spans="1:15" ht="12.75" customHeight="1" hidden="1">
      <c r="A897" s="85" t="s">
        <v>276</v>
      </c>
      <c r="B897" s="85" t="s">
        <v>752</v>
      </c>
      <c r="C897" s="85" t="s">
        <v>276</v>
      </c>
      <c r="D897" s="85"/>
      <c r="E897"/>
      <c r="F897" s="71"/>
      <c r="G897"/>
      <c r="H897" s="71"/>
      <c r="I897"/>
      <c r="J897" s="71"/>
      <c r="K897"/>
      <c r="L897" s="71"/>
      <c r="M897"/>
      <c r="N897" s="71"/>
      <c r="O897"/>
    </row>
    <row r="898" spans="1:15" ht="12.75" customHeight="1" hidden="1">
      <c r="A898" s="85" t="s">
        <v>277</v>
      </c>
      <c r="B898" s="85" t="s">
        <v>753</v>
      </c>
      <c r="C898" s="85" t="s">
        <v>277</v>
      </c>
      <c r="D898" s="85"/>
      <c r="E898"/>
      <c r="F898" s="71"/>
      <c r="G898"/>
      <c r="H898" s="71"/>
      <c r="I898"/>
      <c r="J898" s="71"/>
      <c r="K898"/>
      <c r="L898" s="71"/>
      <c r="M898"/>
      <c r="N898" s="71"/>
      <c r="O898"/>
    </row>
    <row r="899" spans="1:15" ht="12.75" customHeight="1" hidden="1">
      <c r="A899" s="85" t="s">
        <v>278</v>
      </c>
      <c r="B899" s="85" t="s">
        <v>754</v>
      </c>
      <c r="C899" s="85" t="s">
        <v>278</v>
      </c>
      <c r="D899" s="85"/>
      <c r="E899"/>
      <c r="F899" s="71"/>
      <c r="G899"/>
      <c r="H899" s="71"/>
      <c r="I899"/>
      <c r="J899" s="71"/>
      <c r="K899"/>
      <c r="L899" s="71"/>
      <c r="M899"/>
      <c r="N899" s="71"/>
      <c r="O899"/>
    </row>
    <row r="900" spans="1:15" ht="12.75" customHeight="1" hidden="1">
      <c r="A900" s="85" t="s">
        <v>279</v>
      </c>
      <c r="B900" s="85" t="s">
        <v>755</v>
      </c>
      <c r="C900" s="85" t="s">
        <v>279</v>
      </c>
      <c r="D900" s="85"/>
      <c r="E900"/>
      <c r="F900" s="71"/>
      <c r="G900"/>
      <c r="H900" s="71"/>
      <c r="I900"/>
      <c r="J900" s="71"/>
      <c r="K900"/>
      <c r="L900" s="71"/>
      <c r="M900"/>
      <c r="N900" s="71"/>
      <c r="O900"/>
    </row>
    <row r="901" spans="1:15" ht="12.75" customHeight="1" hidden="1">
      <c r="A901" s="85" t="s">
        <v>280</v>
      </c>
      <c r="B901" s="85" t="s">
        <v>756</v>
      </c>
      <c r="C901" s="85" t="s">
        <v>280</v>
      </c>
      <c r="D901" s="85"/>
      <c r="E901"/>
      <c r="F901" s="71"/>
      <c r="G901"/>
      <c r="H901" s="71"/>
      <c r="I901"/>
      <c r="J901" s="71"/>
      <c r="K901"/>
      <c r="L901" s="71"/>
      <c r="M901"/>
      <c r="N901" s="71"/>
      <c r="O901"/>
    </row>
    <row r="902" spans="1:15" ht="12.75" customHeight="1" hidden="1">
      <c r="A902" s="85" t="s">
        <v>281</v>
      </c>
      <c r="B902" s="85" t="s">
        <v>757</v>
      </c>
      <c r="C902" s="85" t="s">
        <v>281</v>
      </c>
      <c r="D902" s="85"/>
      <c r="E902"/>
      <c r="F902" s="71"/>
      <c r="G902"/>
      <c r="H902" s="71"/>
      <c r="I902"/>
      <c r="J902" s="71"/>
      <c r="K902"/>
      <c r="L902" s="71"/>
      <c r="M902"/>
      <c r="N902" s="71"/>
      <c r="O902"/>
    </row>
    <row r="903" spans="1:15" ht="12.75" customHeight="1" hidden="1">
      <c r="A903" s="85" t="s">
        <v>282</v>
      </c>
      <c r="B903" s="85" t="s">
        <v>758</v>
      </c>
      <c r="C903" s="85" t="s">
        <v>282</v>
      </c>
      <c r="D903" s="85"/>
      <c r="E903"/>
      <c r="F903" s="71"/>
      <c r="G903"/>
      <c r="H903" s="71"/>
      <c r="I903"/>
      <c r="J903" s="71"/>
      <c r="K903"/>
      <c r="L903" s="71"/>
      <c r="M903"/>
      <c r="N903" s="71"/>
      <c r="O903"/>
    </row>
    <row r="904" spans="1:15" ht="12.75" customHeight="1" hidden="1">
      <c r="A904" s="85" t="s">
        <v>283</v>
      </c>
      <c r="B904" s="85" t="s">
        <v>759</v>
      </c>
      <c r="C904" s="85" t="s">
        <v>283</v>
      </c>
      <c r="D904" s="85"/>
      <c r="E904"/>
      <c r="F904" s="71"/>
      <c r="G904"/>
      <c r="H904" s="71"/>
      <c r="I904"/>
      <c r="J904" s="71"/>
      <c r="K904"/>
      <c r="L904" s="71"/>
      <c r="M904"/>
      <c r="N904" s="71"/>
      <c r="O904"/>
    </row>
    <row r="905" spans="1:15" ht="12.75" customHeight="1" hidden="1">
      <c r="A905" s="85" t="s">
        <v>452</v>
      </c>
      <c r="B905" s="85" t="s">
        <v>979</v>
      </c>
      <c r="C905" s="85" t="s">
        <v>452</v>
      </c>
      <c r="D905" s="85"/>
      <c r="E905"/>
      <c r="F905" s="71"/>
      <c r="G905"/>
      <c r="H905" s="71"/>
      <c r="I905"/>
      <c r="J905" s="71"/>
      <c r="K905"/>
      <c r="L905" s="71"/>
      <c r="M905"/>
      <c r="N905" s="71"/>
      <c r="O905"/>
    </row>
    <row r="906" spans="1:15" ht="12.75" customHeight="1" hidden="1">
      <c r="A906" s="85" t="s">
        <v>453</v>
      </c>
      <c r="B906" s="85" t="s">
        <v>980</v>
      </c>
      <c r="C906" s="85" t="s">
        <v>453</v>
      </c>
      <c r="D906" s="85"/>
      <c r="E906"/>
      <c r="F906" s="71"/>
      <c r="G906"/>
      <c r="H906" s="71"/>
      <c r="I906"/>
      <c r="J906" s="71"/>
      <c r="K906"/>
      <c r="L906" s="71"/>
      <c r="M906"/>
      <c r="N906" s="71"/>
      <c r="O906"/>
    </row>
    <row r="907" spans="1:15" ht="12.75" customHeight="1" hidden="1">
      <c r="A907" s="85" t="s">
        <v>284</v>
      </c>
      <c r="B907" s="85" t="s">
        <v>760</v>
      </c>
      <c r="C907" s="85" t="s">
        <v>284</v>
      </c>
      <c r="D907" s="85"/>
      <c r="E907"/>
      <c r="F907" s="71"/>
      <c r="G907"/>
      <c r="H907" s="71"/>
      <c r="I907"/>
      <c r="J907" s="71"/>
      <c r="K907"/>
      <c r="L907" s="71"/>
      <c r="M907"/>
      <c r="N907" s="71"/>
      <c r="O907"/>
    </row>
    <row r="908" spans="1:15" ht="12.75" customHeight="1" hidden="1">
      <c r="A908" s="85" t="s">
        <v>454</v>
      </c>
      <c r="B908" s="85" t="s">
        <v>761</v>
      </c>
      <c r="C908" s="85" t="s">
        <v>454</v>
      </c>
      <c r="D908" s="85"/>
      <c r="E908"/>
      <c r="F908" s="71"/>
      <c r="G908"/>
      <c r="H908" s="71"/>
      <c r="I908"/>
      <c r="J908" s="71"/>
      <c r="K908"/>
      <c r="L908" s="71"/>
      <c r="M908"/>
      <c r="N908" s="71"/>
      <c r="O908"/>
    </row>
    <row r="909" spans="1:15" ht="12.75" customHeight="1" hidden="1">
      <c r="A909" s="85" t="s">
        <v>455</v>
      </c>
      <c r="B909" s="85" t="s">
        <v>981</v>
      </c>
      <c r="C909" s="85" t="s">
        <v>455</v>
      </c>
      <c r="D909" s="85"/>
      <c r="E909"/>
      <c r="F909" s="71"/>
      <c r="G909"/>
      <c r="H909" s="71"/>
      <c r="I909"/>
      <c r="J909" s="71"/>
      <c r="K909"/>
      <c r="L909" s="71"/>
      <c r="M909"/>
      <c r="N909" s="71"/>
      <c r="O909"/>
    </row>
    <row r="910" spans="1:15" ht="12.75" customHeight="1" hidden="1">
      <c r="A910" s="85" t="s">
        <v>285</v>
      </c>
      <c r="B910" s="85" t="s">
        <v>764</v>
      </c>
      <c r="C910" s="85" t="s">
        <v>285</v>
      </c>
      <c r="D910" s="85"/>
      <c r="E910"/>
      <c r="F910" s="71"/>
      <c r="G910"/>
      <c r="H910" s="71"/>
      <c r="I910"/>
      <c r="J910" s="71"/>
      <c r="K910"/>
      <c r="L910" s="71"/>
      <c r="M910"/>
      <c r="N910" s="71"/>
      <c r="O910"/>
    </row>
    <row r="911" spans="1:15" ht="12.75" customHeight="1" hidden="1">
      <c r="A911" s="85" t="s">
        <v>286</v>
      </c>
      <c r="B911" s="85" t="s">
        <v>765</v>
      </c>
      <c r="C911" s="85" t="s">
        <v>286</v>
      </c>
      <c r="D911" s="85"/>
      <c r="E911"/>
      <c r="F911" s="71"/>
      <c r="G911"/>
      <c r="H911" s="71"/>
      <c r="I911"/>
      <c r="J911" s="71"/>
      <c r="K911"/>
      <c r="L911" s="71"/>
      <c r="M911"/>
      <c r="N911" s="71"/>
      <c r="O911"/>
    </row>
    <row r="912" spans="1:15" ht="12.75" customHeight="1" hidden="1">
      <c r="A912" s="85" t="s">
        <v>762</v>
      </c>
      <c r="B912" s="85" t="s">
        <v>763</v>
      </c>
      <c r="C912" s="85" t="s">
        <v>762</v>
      </c>
      <c r="D912" s="85"/>
      <c r="E912"/>
      <c r="F912" s="71"/>
      <c r="G912"/>
      <c r="H912" s="71"/>
      <c r="I912"/>
      <c r="J912" s="71"/>
      <c r="K912"/>
      <c r="L912" s="71"/>
      <c r="M912"/>
      <c r="N912" s="71"/>
      <c r="O912"/>
    </row>
    <row r="913" spans="1:15" ht="12.75" customHeight="1" hidden="1">
      <c r="A913" s="85" t="s">
        <v>287</v>
      </c>
      <c r="B913" s="85" t="s">
        <v>766</v>
      </c>
      <c r="C913" s="85" t="s">
        <v>287</v>
      </c>
      <c r="D913" s="85"/>
      <c r="E913"/>
      <c r="F913" s="71"/>
      <c r="G913"/>
      <c r="H913" s="71"/>
      <c r="I913"/>
      <c r="J913" s="71"/>
      <c r="K913"/>
      <c r="L913" s="71"/>
      <c r="M913"/>
      <c r="N913" s="71"/>
      <c r="O913"/>
    </row>
    <row r="914" spans="1:15" ht="12.75" customHeight="1" hidden="1">
      <c r="A914" s="85" t="s">
        <v>288</v>
      </c>
      <c r="B914" s="85" t="s">
        <v>767</v>
      </c>
      <c r="C914" s="85" t="s">
        <v>288</v>
      </c>
      <c r="D914" s="85"/>
      <c r="E914"/>
      <c r="F914" s="71"/>
      <c r="G914"/>
      <c r="H914" s="71"/>
      <c r="I914"/>
      <c r="J914" s="71"/>
      <c r="K914"/>
      <c r="L914" s="71"/>
      <c r="M914"/>
      <c r="N914" s="71"/>
      <c r="O914"/>
    </row>
    <row r="915" spans="1:15" ht="12.75" customHeight="1" hidden="1">
      <c r="A915" s="85" t="s">
        <v>289</v>
      </c>
      <c r="B915" s="85" t="s">
        <v>768</v>
      </c>
      <c r="C915" s="85" t="s">
        <v>289</v>
      </c>
      <c r="D915" s="85"/>
      <c r="E915"/>
      <c r="F915" s="71"/>
      <c r="G915"/>
      <c r="H915" s="71"/>
      <c r="I915"/>
      <c r="J915" s="71"/>
      <c r="K915"/>
      <c r="L915" s="71"/>
      <c r="M915"/>
      <c r="N915" s="71"/>
      <c r="O915"/>
    </row>
    <row r="916" spans="1:15" ht="12.75" customHeight="1" hidden="1">
      <c r="A916" s="85" t="s">
        <v>456</v>
      </c>
      <c r="B916" s="85" t="s">
        <v>982</v>
      </c>
      <c r="C916" s="85" t="s">
        <v>456</v>
      </c>
      <c r="D916" s="85"/>
      <c r="E916"/>
      <c r="F916" s="71"/>
      <c r="G916"/>
      <c r="H916" s="71"/>
      <c r="I916"/>
      <c r="J916" s="71"/>
      <c r="K916"/>
      <c r="L916" s="71"/>
      <c r="M916"/>
      <c r="N916" s="71"/>
      <c r="O916"/>
    </row>
    <row r="917" spans="1:15" ht="12.75" customHeight="1" hidden="1">
      <c r="A917" s="85" t="s">
        <v>457</v>
      </c>
      <c r="B917" s="85" t="s">
        <v>769</v>
      </c>
      <c r="C917" s="85" t="s">
        <v>457</v>
      </c>
      <c r="D917" s="85"/>
      <c r="E917"/>
      <c r="F917" s="71"/>
      <c r="G917"/>
      <c r="H917" s="71"/>
      <c r="I917"/>
      <c r="J917" s="71"/>
      <c r="K917"/>
      <c r="L917" s="71"/>
      <c r="M917"/>
      <c r="N917" s="71"/>
      <c r="O917"/>
    </row>
    <row r="918" spans="1:15" ht="12.75" customHeight="1" hidden="1">
      <c r="A918" s="85" t="s">
        <v>290</v>
      </c>
      <c r="B918" s="85" t="s">
        <v>770</v>
      </c>
      <c r="C918" s="85" t="s">
        <v>290</v>
      </c>
      <c r="D918" s="85"/>
      <c r="E918"/>
      <c r="F918" s="71"/>
      <c r="G918"/>
      <c r="H918" s="71"/>
      <c r="I918"/>
      <c r="J918" s="71"/>
      <c r="K918"/>
      <c r="L918" s="71"/>
      <c r="M918"/>
      <c r="N918" s="71"/>
      <c r="O918"/>
    </row>
    <row r="919" spans="1:15" ht="12.75" customHeight="1" hidden="1">
      <c r="A919" s="85" t="s">
        <v>291</v>
      </c>
      <c r="B919" s="85" t="s">
        <v>771</v>
      </c>
      <c r="C919" s="85" t="s">
        <v>291</v>
      </c>
      <c r="D919" s="85"/>
      <c r="E919"/>
      <c r="F919" s="71"/>
      <c r="G919"/>
      <c r="H919" s="71"/>
      <c r="I919"/>
      <c r="J919" s="71"/>
      <c r="K919"/>
      <c r="L919" s="71"/>
      <c r="M919"/>
      <c r="N919" s="71"/>
      <c r="O919"/>
    </row>
    <row r="920" spans="1:15" ht="12.75" customHeight="1" hidden="1">
      <c r="A920" s="85" t="s">
        <v>772</v>
      </c>
      <c r="B920" s="85" t="s">
        <v>773</v>
      </c>
      <c r="C920" s="85" t="s">
        <v>772</v>
      </c>
      <c r="D920" s="85"/>
      <c r="E920"/>
      <c r="F920" s="71"/>
      <c r="G920"/>
      <c r="H920" s="71"/>
      <c r="I920"/>
      <c r="J920" s="71"/>
      <c r="K920"/>
      <c r="L920" s="71"/>
      <c r="M920"/>
      <c r="N920" s="71"/>
      <c r="O920"/>
    </row>
    <row r="921" spans="1:15" ht="12.75" customHeight="1" hidden="1">
      <c r="A921" s="85" t="s">
        <v>774</v>
      </c>
      <c r="B921" s="85" t="s">
        <v>775</v>
      </c>
      <c r="C921" s="85" t="s">
        <v>774</v>
      </c>
      <c r="D921" s="85"/>
      <c r="E921"/>
      <c r="F921" s="71"/>
      <c r="G921"/>
      <c r="H921" s="71"/>
      <c r="I921"/>
      <c r="J921" s="71"/>
      <c r="K921"/>
      <c r="L921" s="71"/>
      <c r="M921"/>
      <c r="N921" s="71"/>
      <c r="O921"/>
    </row>
    <row r="922" spans="1:15" ht="12.75" customHeight="1" hidden="1">
      <c r="A922" s="85" t="s">
        <v>776</v>
      </c>
      <c r="B922" s="85" t="s">
        <v>777</v>
      </c>
      <c r="C922" s="85" t="s">
        <v>776</v>
      </c>
      <c r="D922" s="85"/>
      <c r="E922"/>
      <c r="F922" s="71"/>
      <c r="G922"/>
      <c r="H922" s="71"/>
      <c r="I922"/>
      <c r="J922" s="71"/>
      <c r="K922"/>
      <c r="L922" s="71"/>
      <c r="M922"/>
      <c r="N922" s="71"/>
      <c r="O922"/>
    </row>
    <row r="923" spans="1:15" ht="12.75" customHeight="1" hidden="1">
      <c r="A923" s="85" t="s">
        <v>458</v>
      </c>
      <c r="B923" s="85" t="s">
        <v>983</v>
      </c>
      <c r="C923" s="85" t="s">
        <v>458</v>
      </c>
      <c r="D923" s="85"/>
      <c r="E923"/>
      <c r="F923" s="71"/>
      <c r="G923"/>
      <c r="H923" s="71"/>
      <c r="I923"/>
      <c r="J923" s="71"/>
      <c r="K923"/>
      <c r="L923" s="71"/>
      <c r="M923"/>
      <c r="N923" s="71"/>
      <c r="O923"/>
    </row>
    <row r="924" spans="1:15" ht="12.75" customHeight="1" hidden="1">
      <c r="A924" s="85" t="s">
        <v>919</v>
      </c>
      <c r="B924" s="85" t="s">
        <v>920</v>
      </c>
      <c r="C924" s="85" t="s">
        <v>919</v>
      </c>
      <c r="D924" s="85"/>
      <c r="E924"/>
      <c r="F924" s="71"/>
      <c r="G924"/>
      <c r="H924" s="71"/>
      <c r="I924"/>
      <c r="J924" s="71"/>
      <c r="K924"/>
      <c r="L924" s="71"/>
      <c r="M924"/>
      <c r="N924" s="71"/>
      <c r="O924"/>
    </row>
    <row r="925" spans="1:15" ht="12.75" customHeight="1" hidden="1">
      <c r="A925" s="85" t="s">
        <v>778</v>
      </c>
      <c r="B925" s="85" t="s">
        <v>779</v>
      </c>
      <c r="C925" s="85" t="s">
        <v>778</v>
      </c>
      <c r="D925" s="85"/>
      <c r="E925"/>
      <c r="F925" s="71"/>
      <c r="G925"/>
      <c r="H925" s="71"/>
      <c r="I925"/>
      <c r="J925" s="71"/>
      <c r="K925"/>
      <c r="L925" s="71"/>
      <c r="M925"/>
      <c r="N925" s="71"/>
      <c r="O925"/>
    </row>
    <row r="926" spans="1:15" ht="12.75" customHeight="1" hidden="1">
      <c r="A926" s="85" t="s">
        <v>459</v>
      </c>
      <c r="B926" s="85" t="s">
        <v>984</v>
      </c>
      <c r="C926" s="85" t="s">
        <v>459</v>
      </c>
      <c r="D926" s="85"/>
      <c r="E926"/>
      <c r="F926" s="71"/>
      <c r="G926"/>
      <c r="H926" s="71"/>
      <c r="I926"/>
      <c r="J926" s="71"/>
      <c r="K926"/>
      <c r="L926" s="71"/>
      <c r="M926"/>
      <c r="N926" s="71"/>
      <c r="O926"/>
    </row>
    <row r="927" spans="1:15" ht="12.75" customHeight="1" hidden="1">
      <c r="A927" s="85" t="s">
        <v>292</v>
      </c>
      <c r="B927" s="85" t="s">
        <v>780</v>
      </c>
      <c r="C927" s="85" t="s">
        <v>292</v>
      </c>
      <c r="D927" s="85"/>
      <c r="E927"/>
      <c r="F927" s="71"/>
      <c r="G927"/>
      <c r="H927" s="71"/>
      <c r="I927"/>
      <c r="J927" s="71"/>
      <c r="K927"/>
      <c r="L927" s="71"/>
      <c r="M927"/>
      <c r="N927" s="71"/>
      <c r="O927"/>
    </row>
    <row r="928" spans="1:15" ht="12.75" customHeight="1" hidden="1">
      <c r="A928" s="85" t="s">
        <v>460</v>
      </c>
      <c r="B928" s="85" t="s">
        <v>985</v>
      </c>
      <c r="C928" s="85" t="s">
        <v>460</v>
      </c>
      <c r="D928" s="85"/>
      <c r="E928"/>
      <c r="F928" s="71"/>
      <c r="G928"/>
      <c r="H928" s="71"/>
      <c r="I928"/>
      <c r="J928" s="71"/>
      <c r="K928"/>
      <c r="L928" s="71"/>
      <c r="M928"/>
      <c r="N928" s="71"/>
      <c r="O928"/>
    </row>
    <row r="929" spans="1:15" ht="12.75" customHeight="1" hidden="1">
      <c r="A929" s="85" t="s">
        <v>293</v>
      </c>
      <c r="B929" s="85" t="s">
        <v>781</v>
      </c>
      <c r="C929" s="85" t="s">
        <v>293</v>
      </c>
      <c r="D929" s="85"/>
      <c r="E929"/>
      <c r="F929" s="71"/>
      <c r="G929"/>
      <c r="H929" s="71"/>
      <c r="I929"/>
      <c r="J929" s="71"/>
      <c r="K929"/>
      <c r="L929" s="71"/>
      <c r="M929"/>
      <c r="N929" s="71"/>
      <c r="O929"/>
    </row>
    <row r="930" spans="1:15" ht="12.75" customHeight="1" hidden="1">
      <c r="A930" s="85" t="s">
        <v>294</v>
      </c>
      <c r="B930" s="85" t="s">
        <v>782</v>
      </c>
      <c r="C930" s="85" t="s">
        <v>294</v>
      </c>
      <c r="D930" s="85"/>
      <c r="E930"/>
      <c r="F930" s="71"/>
      <c r="G930"/>
      <c r="H930" s="71"/>
      <c r="I930"/>
      <c r="J930" s="71"/>
      <c r="K930"/>
      <c r="L930" s="71"/>
      <c r="M930"/>
      <c r="N930" s="71"/>
      <c r="O930"/>
    </row>
    <row r="931" spans="1:15" ht="12.75" customHeight="1" hidden="1">
      <c r="A931" s="85" t="s">
        <v>295</v>
      </c>
      <c r="B931" s="85" t="s">
        <v>783</v>
      </c>
      <c r="C931" s="85" t="s">
        <v>295</v>
      </c>
      <c r="D931" s="85"/>
      <c r="E931"/>
      <c r="F931" s="71"/>
      <c r="G931"/>
      <c r="H931" s="71"/>
      <c r="I931"/>
      <c r="J931" s="71"/>
      <c r="K931"/>
      <c r="L931" s="71"/>
      <c r="M931"/>
      <c r="N931" s="71"/>
      <c r="O931"/>
    </row>
    <row r="932" spans="1:15" ht="12.75" customHeight="1" hidden="1">
      <c r="A932" s="85" t="s">
        <v>395</v>
      </c>
      <c r="B932" s="85" t="s">
        <v>921</v>
      </c>
      <c r="C932" s="85" t="s">
        <v>395</v>
      </c>
      <c r="D932" s="85"/>
      <c r="E932"/>
      <c r="F932" s="71"/>
      <c r="G932"/>
      <c r="H932" s="71"/>
      <c r="I932"/>
      <c r="J932" s="71"/>
      <c r="K932"/>
      <c r="L932" s="71"/>
      <c r="M932"/>
      <c r="N932" s="71"/>
      <c r="O932"/>
    </row>
    <row r="933" spans="1:15" ht="12.75" customHeight="1" hidden="1">
      <c r="A933" s="85" t="s">
        <v>396</v>
      </c>
      <c r="B933" s="85" t="s">
        <v>922</v>
      </c>
      <c r="C933" s="85" t="s">
        <v>396</v>
      </c>
      <c r="D933" s="85"/>
      <c r="E933"/>
      <c r="F933" s="71"/>
      <c r="G933"/>
      <c r="H933" s="71"/>
      <c r="I933"/>
      <c r="J933" s="71"/>
      <c r="K933"/>
      <c r="L933" s="71"/>
      <c r="M933"/>
      <c r="N933" s="71"/>
      <c r="O933"/>
    </row>
    <row r="934" spans="1:15" ht="12.75" customHeight="1" hidden="1">
      <c r="A934" s="85" t="s">
        <v>461</v>
      </c>
      <c r="B934" s="85" t="s">
        <v>986</v>
      </c>
      <c r="C934" s="85" t="s">
        <v>461</v>
      </c>
      <c r="D934" s="85"/>
      <c r="E934"/>
      <c r="F934" s="71"/>
      <c r="G934"/>
      <c r="H934" s="71"/>
      <c r="I934"/>
      <c r="J934" s="71"/>
      <c r="K934"/>
      <c r="L934" s="71"/>
      <c r="M934"/>
      <c r="N934" s="71"/>
      <c r="O934"/>
    </row>
    <row r="935" spans="1:15" ht="12.75" customHeight="1" hidden="1">
      <c r="A935" s="85" t="s">
        <v>397</v>
      </c>
      <c r="B935" s="85" t="s">
        <v>923</v>
      </c>
      <c r="C935" s="85" t="s">
        <v>397</v>
      </c>
      <c r="D935" s="85"/>
      <c r="E935"/>
      <c r="F935" s="71"/>
      <c r="G935"/>
      <c r="H935" s="71"/>
      <c r="I935"/>
      <c r="J935" s="71"/>
      <c r="K935"/>
      <c r="L935" s="71"/>
      <c r="M935"/>
      <c r="N935" s="71"/>
      <c r="O935"/>
    </row>
    <row r="936" spans="1:15" ht="12.75" customHeight="1" hidden="1">
      <c r="A936" s="85" t="s">
        <v>296</v>
      </c>
      <c r="B936" s="85" t="s">
        <v>784</v>
      </c>
      <c r="C936" s="85" t="s">
        <v>296</v>
      </c>
      <c r="D936" s="85"/>
      <c r="E936"/>
      <c r="F936" s="71"/>
      <c r="G936"/>
      <c r="H936" s="71"/>
      <c r="I936"/>
      <c r="J936" s="71"/>
      <c r="K936"/>
      <c r="L936" s="71"/>
      <c r="M936"/>
      <c r="N936" s="71"/>
      <c r="O936"/>
    </row>
    <row r="937" spans="1:15" ht="12.75" customHeight="1" hidden="1">
      <c r="A937" s="85" t="s">
        <v>297</v>
      </c>
      <c r="B937" s="85" t="s">
        <v>785</v>
      </c>
      <c r="C937" s="85" t="s">
        <v>297</v>
      </c>
      <c r="D937" s="85"/>
      <c r="E937"/>
      <c r="F937" s="71"/>
      <c r="G937"/>
      <c r="H937" s="71"/>
      <c r="I937"/>
      <c r="J937" s="71"/>
      <c r="K937"/>
      <c r="L937" s="71"/>
      <c r="M937"/>
      <c r="N937" s="71"/>
      <c r="O937"/>
    </row>
    <row r="938" spans="1:15" ht="12.75" customHeight="1" hidden="1">
      <c r="A938" s="85" t="s">
        <v>298</v>
      </c>
      <c r="B938" s="85" t="s">
        <v>786</v>
      </c>
      <c r="C938" s="85" t="s">
        <v>298</v>
      </c>
      <c r="D938" s="85"/>
      <c r="E938"/>
      <c r="F938" s="71"/>
      <c r="G938"/>
      <c r="H938" s="71"/>
      <c r="I938"/>
      <c r="J938" s="71"/>
      <c r="K938"/>
      <c r="L938" s="71"/>
      <c r="M938"/>
      <c r="N938" s="71"/>
      <c r="O938"/>
    </row>
    <row r="939" spans="1:15" ht="12.75" customHeight="1" hidden="1">
      <c r="A939" s="85" t="s">
        <v>299</v>
      </c>
      <c r="B939" s="85" t="s">
        <v>787</v>
      </c>
      <c r="C939" s="85" t="s">
        <v>299</v>
      </c>
      <c r="D939" s="85"/>
      <c r="E939"/>
      <c r="F939" s="71"/>
      <c r="G939"/>
      <c r="H939" s="71"/>
      <c r="I939"/>
      <c r="J939" s="71"/>
      <c r="K939"/>
      <c r="L939" s="71"/>
      <c r="M939"/>
      <c r="N939" s="71"/>
      <c r="O939"/>
    </row>
    <row r="940" spans="1:15" ht="12.75" customHeight="1" hidden="1">
      <c r="A940" s="85" t="s">
        <v>788</v>
      </c>
      <c r="B940" s="85" t="s">
        <v>789</v>
      </c>
      <c r="C940" s="85" t="s">
        <v>788</v>
      </c>
      <c r="D940" s="85"/>
      <c r="E940"/>
      <c r="F940" s="71"/>
      <c r="G940"/>
      <c r="H940" s="71"/>
      <c r="I940"/>
      <c r="J940" s="71"/>
      <c r="K940"/>
      <c r="L940" s="71"/>
      <c r="M940"/>
      <c r="N940" s="71"/>
      <c r="O940"/>
    </row>
    <row r="941" spans="1:15" ht="12.75" customHeight="1" hidden="1">
      <c r="A941" s="85" t="s">
        <v>300</v>
      </c>
      <c r="B941" s="85" t="s">
        <v>790</v>
      </c>
      <c r="C941" s="85" t="s">
        <v>300</v>
      </c>
      <c r="D941" s="85"/>
      <c r="E941"/>
      <c r="F941" s="71"/>
      <c r="G941"/>
      <c r="H941" s="71"/>
      <c r="I941"/>
      <c r="J941" s="71"/>
      <c r="K941"/>
      <c r="L941" s="71"/>
      <c r="M941"/>
      <c r="N941" s="71"/>
      <c r="O941"/>
    </row>
    <row r="942" spans="1:15" ht="12.75" customHeight="1" hidden="1">
      <c r="A942" s="85" t="s">
        <v>301</v>
      </c>
      <c r="B942" s="85" t="s">
        <v>791</v>
      </c>
      <c r="C942" s="85" t="s">
        <v>301</v>
      </c>
      <c r="D942" s="85"/>
      <c r="E942"/>
      <c r="F942" s="71"/>
      <c r="G942"/>
      <c r="H942" s="71"/>
      <c r="I942"/>
      <c r="J942" s="71"/>
      <c r="K942"/>
      <c r="L942" s="71"/>
      <c r="M942"/>
      <c r="N942" s="71"/>
      <c r="O942"/>
    </row>
    <row r="943" spans="1:15" ht="12.75" customHeight="1" hidden="1">
      <c r="A943" s="85" t="s">
        <v>302</v>
      </c>
      <c r="B943" s="85" t="s">
        <v>792</v>
      </c>
      <c r="C943" s="85" t="s">
        <v>302</v>
      </c>
      <c r="D943" s="85"/>
      <c r="E943"/>
      <c r="F943" s="71"/>
      <c r="G943"/>
      <c r="H943" s="71"/>
      <c r="I943"/>
      <c r="J943" s="71"/>
      <c r="K943"/>
      <c r="L943" s="71"/>
      <c r="M943"/>
      <c r="N943" s="71"/>
      <c r="O943"/>
    </row>
    <row r="944" spans="1:15" ht="12.75" customHeight="1" hidden="1">
      <c r="A944" s="85" t="s">
        <v>462</v>
      </c>
      <c r="B944" s="85" t="s">
        <v>987</v>
      </c>
      <c r="C944" s="85" t="s">
        <v>462</v>
      </c>
      <c r="D944" s="85"/>
      <c r="E944"/>
      <c r="F944" s="71"/>
      <c r="G944"/>
      <c r="H944" s="71"/>
      <c r="I944"/>
      <c r="J944" s="71"/>
      <c r="K944"/>
      <c r="L944" s="71"/>
      <c r="M944"/>
      <c r="N944" s="71"/>
      <c r="O944"/>
    </row>
    <row r="945" spans="1:15" ht="12.75" customHeight="1" hidden="1">
      <c r="A945" s="85" t="s">
        <v>303</v>
      </c>
      <c r="B945" s="85" t="s">
        <v>793</v>
      </c>
      <c r="C945" s="85" t="s">
        <v>303</v>
      </c>
      <c r="D945" s="85"/>
      <c r="E945"/>
      <c r="F945" s="71"/>
      <c r="G945"/>
      <c r="H945" s="71"/>
      <c r="I945"/>
      <c r="J945" s="71"/>
      <c r="K945"/>
      <c r="L945" s="71"/>
      <c r="M945"/>
      <c r="N945" s="71"/>
      <c r="O945"/>
    </row>
    <row r="946" spans="1:15" ht="12.75" customHeight="1" hidden="1">
      <c r="A946" s="85" t="s">
        <v>304</v>
      </c>
      <c r="B946" s="85" t="s">
        <v>794</v>
      </c>
      <c r="C946" s="85" t="s">
        <v>304</v>
      </c>
      <c r="D946" s="85"/>
      <c r="E946"/>
      <c r="F946" s="71"/>
      <c r="G946"/>
      <c r="H946" s="71"/>
      <c r="I946"/>
      <c r="J946" s="71"/>
      <c r="K946"/>
      <c r="L946" s="71"/>
      <c r="M946"/>
      <c r="N946" s="71"/>
      <c r="O946"/>
    </row>
    <row r="947" spans="1:15" ht="12.75" customHeight="1" hidden="1">
      <c r="A947" s="85" t="s">
        <v>305</v>
      </c>
      <c r="B947" s="85" t="s">
        <v>795</v>
      </c>
      <c r="C947" s="85" t="s">
        <v>305</v>
      </c>
      <c r="D947" s="85"/>
      <c r="E947"/>
      <c r="F947" s="71"/>
      <c r="G947"/>
      <c r="H947" s="71"/>
      <c r="I947"/>
      <c r="J947" s="71"/>
      <c r="K947"/>
      <c r="L947" s="71"/>
      <c r="M947"/>
      <c r="N947" s="71"/>
      <c r="O947"/>
    </row>
    <row r="948" spans="1:15" ht="12.75" customHeight="1" hidden="1">
      <c r="A948" s="85" t="s">
        <v>306</v>
      </c>
      <c r="B948" s="85" t="s">
        <v>796</v>
      </c>
      <c r="C948" s="85" t="s">
        <v>306</v>
      </c>
      <c r="D948" s="85"/>
      <c r="E948"/>
      <c r="F948" s="71"/>
      <c r="G948"/>
      <c r="H948" s="71"/>
      <c r="I948"/>
      <c r="J948" s="71"/>
      <c r="K948"/>
      <c r="L948" s="71"/>
      <c r="M948"/>
      <c r="N948" s="71"/>
      <c r="O948"/>
    </row>
    <row r="949" spans="1:15" ht="12.75" customHeight="1" hidden="1">
      <c r="A949" s="85" t="s">
        <v>307</v>
      </c>
      <c r="B949" s="85" t="s">
        <v>797</v>
      </c>
      <c r="C949" s="85" t="s">
        <v>307</v>
      </c>
      <c r="D949" s="85"/>
      <c r="E949"/>
      <c r="F949" s="71"/>
      <c r="G949"/>
      <c r="H949" s="71"/>
      <c r="I949"/>
      <c r="J949" s="71"/>
      <c r="K949"/>
      <c r="L949" s="71"/>
      <c r="M949"/>
      <c r="N949" s="71"/>
      <c r="O949"/>
    </row>
    <row r="950" spans="1:15" ht="12.75" customHeight="1" hidden="1">
      <c r="A950" s="85" t="s">
        <v>308</v>
      </c>
      <c r="B950" s="85" t="s">
        <v>798</v>
      </c>
      <c r="C950" s="85" t="s">
        <v>308</v>
      </c>
      <c r="D950" s="85"/>
      <c r="E950"/>
      <c r="F950" s="71"/>
      <c r="G950"/>
      <c r="H950" s="71"/>
      <c r="I950"/>
      <c r="J950" s="71"/>
      <c r="K950"/>
      <c r="L950" s="71"/>
      <c r="M950"/>
      <c r="N950" s="71"/>
      <c r="O950"/>
    </row>
    <row r="951" spans="1:15" ht="12.75" customHeight="1" hidden="1">
      <c r="A951" s="85" t="s">
        <v>309</v>
      </c>
      <c r="B951" s="85" t="s">
        <v>799</v>
      </c>
      <c r="C951" s="85" t="s">
        <v>309</v>
      </c>
      <c r="D951" s="85"/>
      <c r="E951"/>
      <c r="F951" s="71"/>
      <c r="G951"/>
      <c r="H951" s="71"/>
      <c r="I951"/>
      <c r="J951" s="71"/>
      <c r="K951"/>
      <c r="L951" s="71"/>
      <c r="M951"/>
      <c r="N951" s="71"/>
      <c r="O951"/>
    </row>
    <row r="952" spans="1:15" ht="12.75" customHeight="1" hidden="1">
      <c r="A952" s="85" t="s">
        <v>463</v>
      </c>
      <c r="B952" s="85" t="s">
        <v>988</v>
      </c>
      <c r="C952" s="85" t="s">
        <v>463</v>
      </c>
      <c r="D952" s="85"/>
      <c r="E952"/>
      <c r="F952" s="71"/>
      <c r="G952"/>
      <c r="H952" s="71"/>
      <c r="I952"/>
      <c r="J952" s="71"/>
      <c r="K952"/>
      <c r="L952" s="71"/>
      <c r="M952"/>
      <c r="N952" s="71"/>
      <c r="O952"/>
    </row>
    <row r="953" spans="1:15" ht="12.75" customHeight="1" hidden="1">
      <c r="A953" s="85" t="s">
        <v>310</v>
      </c>
      <c r="B953" s="85" t="s">
        <v>800</v>
      </c>
      <c r="C953" s="85" t="s">
        <v>310</v>
      </c>
      <c r="D953" s="85"/>
      <c r="E953"/>
      <c r="F953" s="71"/>
      <c r="G953"/>
      <c r="H953" s="71"/>
      <c r="I953"/>
      <c r="J953" s="71"/>
      <c r="K953"/>
      <c r="L953" s="71"/>
      <c r="M953"/>
      <c r="N953" s="71"/>
      <c r="O953"/>
    </row>
    <row r="954" spans="1:15" ht="12.75" customHeight="1" hidden="1">
      <c r="A954" s="85" t="s">
        <v>801</v>
      </c>
      <c r="B954" s="85" t="s">
        <v>802</v>
      </c>
      <c r="C954" s="85" t="s">
        <v>801</v>
      </c>
      <c r="D954" s="85"/>
      <c r="E954"/>
      <c r="F954" s="71"/>
      <c r="G954"/>
      <c r="H954" s="71"/>
      <c r="I954"/>
      <c r="J954" s="71"/>
      <c r="K954"/>
      <c r="L954" s="71"/>
      <c r="M954"/>
      <c r="N954" s="71"/>
      <c r="O954"/>
    </row>
    <row r="955" spans="1:15" ht="12.75" customHeight="1" hidden="1">
      <c r="A955" s="85" t="s">
        <v>311</v>
      </c>
      <c r="B955" s="85" t="s">
        <v>803</v>
      </c>
      <c r="C955" s="85" t="s">
        <v>311</v>
      </c>
      <c r="D955" s="85"/>
      <c r="E955"/>
      <c r="F955" s="71"/>
      <c r="G955"/>
      <c r="H955" s="71"/>
      <c r="I955"/>
      <c r="J955" s="71"/>
      <c r="K955"/>
      <c r="L955" s="71"/>
      <c r="M955"/>
      <c r="N955" s="71"/>
      <c r="O955"/>
    </row>
    <row r="956" spans="1:15" ht="12.75" customHeight="1" hidden="1">
      <c r="A956" s="85" t="s">
        <v>312</v>
      </c>
      <c r="B956" s="85" t="s">
        <v>804</v>
      </c>
      <c r="C956" s="85" t="s">
        <v>312</v>
      </c>
      <c r="D956" s="85"/>
      <c r="E956"/>
      <c r="F956" s="71"/>
      <c r="G956"/>
      <c r="H956" s="71"/>
      <c r="I956"/>
      <c r="J956" s="71"/>
      <c r="K956"/>
      <c r="L956" s="71"/>
      <c r="M956"/>
      <c r="N956" s="71"/>
      <c r="O956"/>
    </row>
    <row r="957" spans="1:15" ht="12.75" customHeight="1" hidden="1">
      <c r="A957" s="85" t="s">
        <v>313</v>
      </c>
      <c r="B957" s="85" t="s">
        <v>805</v>
      </c>
      <c r="C957" s="85" t="s">
        <v>313</v>
      </c>
      <c r="D957" s="85"/>
      <c r="E957"/>
      <c r="F957" s="71"/>
      <c r="G957"/>
      <c r="H957" s="71"/>
      <c r="I957"/>
      <c r="J957" s="71"/>
      <c r="K957"/>
      <c r="L957" s="71"/>
      <c r="M957"/>
      <c r="N957" s="71"/>
      <c r="O957"/>
    </row>
    <row r="958" spans="1:15" ht="12.75" customHeight="1" hidden="1">
      <c r="A958" s="85" t="s">
        <v>314</v>
      </c>
      <c r="B958" s="85" t="s">
        <v>806</v>
      </c>
      <c r="C958" s="85" t="s">
        <v>314</v>
      </c>
      <c r="D958" s="85"/>
      <c r="E958"/>
      <c r="F958" s="71"/>
      <c r="G958"/>
      <c r="H958" s="71"/>
      <c r="I958"/>
      <c r="J958" s="71"/>
      <c r="K958"/>
      <c r="L958" s="71"/>
      <c r="M958"/>
      <c r="N958" s="71"/>
      <c r="O958"/>
    </row>
    <row r="959" spans="1:15" ht="12.75" customHeight="1" hidden="1">
      <c r="A959" s="85" t="s">
        <v>315</v>
      </c>
      <c r="B959" s="85" t="s">
        <v>807</v>
      </c>
      <c r="C959" s="85" t="s">
        <v>315</v>
      </c>
      <c r="D959" s="85"/>
      <c r="E959"/>
      <c r="F959" s="71"/>
      <c r="G959"/>
      <c r="H959" s="71"/>
      <c r="I959"/>
      <c r="J959" s="71"/>
      <c r="K959"/>
      <c r="L959" s="71"/>
      <c r="M959"/>
      <c r="N959" s="71"/>
      <c r="O959"/>
    </row>
    <row r="960" spans="1:15" ht="12.75" customHeight="1" hidden="1">
      <c r="A960" s="85" t="s">
        <v>316</v>
      </c>
      <c r="B960" s="85" t="s">
        <v>808</v>
      </c>
      <c r="C960" s="85" t="s">
        <v>316</v>
      </c>
      <c r="D960" s="85"/>
      <c r="E960"/>
      <c r="F960" s="71"/>
      <c r="G960"/>
      <c r="H960" s="71"/>
      <c r="I960"/>
      <c r="J960" s="71"/>
      <c r="K960"/>
      <c r="L960" s="71"/>
      <c r="M960"/>
      <c r="N960" s="71"/>
      <c r="O960"/>
    </row>
    <row r="961" spans="1:15" ht="12.75" customHeight="1" hidden="1">
      <c r="A961" s="85" t="s">
        <v>317</v>
      </c>
      <c r="B961" s="85" t="s">
        <v>809</v>
      </c>
      <c r="C961" s="85" t="s">
        <v>317</v>
      </c>
      <c r="D961" s="85"/>
      <c r="E961"/>
      <c r="F961" s="71"/>
      <c r="G961"/>
      <c r="H961" s="71"/>
      <c r="I961"/>
      <c r="J961" s="71"/>
      <c r="K961"/>
      <c r="L961" s="71"/>
      <c r="M961"/>
      <c r="N961" s="71"/>
      <c r="O961"/>
    </row>
    <row r="962" spans="1:15" ht="12.75" customHeight="1" hidden="1">
      <c r="A962" s="85" t="s">
        <v>318</v>
      </c>
      <c r="B962" s="85" t="s">
        <v>810</v>
      </c>
      <c r="C962" s="85" t="s">
        <v>318</v>
      </c>
      <c r="D962" s="85"/>
      <c r="E962"/>
      <c r="F962" s="71"/>
      <c r="G962"/>
      <c r="H962" s="71"/>
      <c r="I962"/>
      <c r="J962" s="71"/>
      <c r="K962"/>
      <c r="L962" s="71"/>
      <c r="M962"/>
      <c r="N962" s="71"/>
      <c r="O962"/>
    </row>
    <row r="963" spans="1:15" ht="12.75" customHeight="1" hidden="1">
      <c r="A963" s="85" t="s">
        <v>319</v>
      </c>
      <c r="B963" s="85" t="s">
        <v>811</v>
      </c>
      <c r="C963" s="85" t="s">
        <v>319</v>
      </c>
      <c r="D963" s="85"/>
      <c r="E963"/>
      <c r="F963" s="71"/>
      <c r="G963"/>
      <c r="H963" s="71"/>
      <c r="I963"/>
      <c r="J963" s="71"/>
      <c r="K963"/>
      <c r="L963" s="71"/>
      <c r="M963"/>
      <c r="N963" s="71"/>
      <c r="O963"/>
    </row>
    <row r="964" spans="1:15" ht="12.75" customHeight="1" hidden="1">
      <c r="A964" s="85" t="s">
        <v>464</v>
      </c>
      <c r="B964" s="85" t="s">
        <v>989</v>
      </c>
      <c r="C964" s="85" t="s">
        <v>464</v>
      </c>
      <c r="D964" s="85"/>
      <c r="E964"/>
      <c r="F964" s="71"/>
      <c r="G964"/>
      <c r="H964" s="71"/>
      <c r="I964"/>
      <c r="J964" s="71"/>
      <c r="K964"/>
      <c r="L964" s="71"/>
      <c r="M964"/>
      <c r="N964" s="71"/>
      <c r="O964"/>
    </row>
    <row r="965" spans="1:15" ht="12.75" customHeight="1" hidden="1">
      <c r="A965" s="85" t="s">
        <v>320</v>
      </c>
      <c r="B965" s="85" t="s">
        <v>812</v>
      </c>
      <c r="C965" s="85" t="s">
        <v>320</v>
      </c>
      <c r="D965" s="85"/>
      <c r="E965"/>
      <c r="F965" s="71"/>
      <c r="G965"/>
      <c r="H965" s="71"/>
      <c r="I965"/>
      <c r="J965" s="71"/>
      <c r="K965"/>
      <c r="L965" s="71"/>
      <c r="M965"/>
      <c r="N965" s="71"/>
      <c r="O965"/>
    </row>
    <row r="966" spans="1:15" ht="12.75" customHeight="1" hidden="1">
      <c r="A966" s="85" t="s">
        <v>465</v>
      </c>
      <c r="B966" s="85" t="s">
        <v>813</v>
      </c>
      <c r="C966" s="85" t="s">
        <v>465</v>
      </c>
      <c r="D966" s="85"/>
      <c r="E966"/>
      <c r="F966" s="71"/>
      <c r="G966"/>
      <c r="H966" s="71"/>
      <c r="I966"/>
      <c r="J966" s="71"/>
      <c r="K966"/>
      <c r="L966" s="71"/>
      <c r="M966"/>
      <c r="N966" s="71"/>
      <c r="O966"/>
    </row>
    <row r="967" spans="1:15" ht="12.75" customHeight="1" hidden="1">
      <c r="A967" s="85" t="s">
        <v>321</v>
      </c>
      <c r="B967" s="85" t="s">
        <v>814</v>
      </c>
      <c r="C967" s="85" t="s">
        <v>321</v>
      </c>
      <c r="D967" s="85"/>
      <c r="E967"/>
      <c r="F967" s="71"/>
      <c r="G967"/>
      <c r="H967" s="71"/>
      <c r="I967"/>
      <c r="J967" s="71"/>
      <c r="K967"/>
      <c r="L967" s="71"/>
      <c r="M967"/>
      <c r="N967" s="71"/>
      <c r="O967"/>
    </row>
    <row r="968" spans="1:15" ht="12.75" customHeight="1" hidden="1">
      <c r="A968" s="85" t="s">
        <v>322</v>
      </c>
      <c r="B968" s="85" t="s">
        <v>815</v>
      </c>
      <c r="C968" s="85" t="s">
        <v>322</v>
      </c>
      <c r="D968" s="85"/>
      <c r="E968"/>
      <c r="F968" s="71"/>
      <c r="G968"/>
      <c r="H968" s="71"/>
      <c r="I968"/>
      <c r="J968" s="71"/>
      <c r="K968"/>
      <c r="L968" s="71"/>
      <c r="M968"/>
      <c r="N968" s="71"/>
      <c r="O968"/>
    </row>
    <row r="969" spans="1:15" ht="12.75" customHeight="1" hidden="1">
      <c r="A969" s="85" t="s">
        <v>924</v>
      </c>
      <c r="B969" s="85" t="s">
        <v>925</v>
      </c>
      <c r="C969" s="85" t="s">
        <v>924</v>
      </c>
      <c r="D969" s="85"/>
      <c r="E969"/>
      <c r="F969" s="71"/>
      <c r="G969"/>
      <c r="H969" s="71"/>
      <c r="I969"/>
      <c r="J969" s="71"/>
      <c r="K969"/>
      <c r="L969" s="71"/>
      <c r="M969"/>
      <c r="N969" s="71"/>
      <c r="O969"/>
    </row>
    <row r="970" spans="1:15" ht="12.75" customHeight="1" hidden="1">
      <c r="A970" s="85" t="s">
        <v>466</v>
      </c>
      <c r="B970" s="85" t="s">
        <v>990</v>
      </c>
      <c r="C970" s="85" t="s">
        <v>466</v>
      </c>
      <c r="D970" s="85"/>
      <c r="E970"/>
      <c r="F970" s="71"/>
      <c r="G970"/>
      <c r="H970" s="71"/>
      <c r="I970"/>
      <c r="J970" s="71"/>
      <c r="K970"/>
      <c r="L970" s="71"/>
      <c r="M970"/>
      <c r="N970" s="71"/>
      <c r="O970"/>
    </row>
    <row r="971" spans="1:15" ht="12.75" customHeight="1" hidden="1">
      <c r="A971" s="85" t="s">
        <v>323</v>
      </c>
      <c r="B971" s="85" t="s">
        <v>816</v>
      </c>
      <c r="C971" s="85" t="s">
        <v>323</v>
      </c>
      <c r="D971" s="85"/>
      <c r="E971"/>
      <c r="F971" s="71"/>
      <c r="G971"/>
      <c r="H971" s="71"/>
      <c r="I971"/>
      <c r="J971" s="71"/>
      <c r="K971"/>
      <c r="L971" s="71"/>
      <c r="M971"/>
      <c r="N971" s="71"/>
      <c r="O971"/>
    </row>
    <row r="972" spans="1:15" ht="12.75" customHeight="1" hidden="1">
      <c r="A972" s="85" t="s">
        <v>324</v>
      </c>
      <c r="B972" s="85" t="s">
        <v>817</v>
      </c>
      <c r="C972" s="85" t="s">
        <v>324</v>
      </c>
      <c r="D972" s="85"/>
      <c r="E972"/>
      <c r="F972" s="71"/>
      <c r="G972"/>
      <c r="H972" s="71"/>
      <c r="I972"/>
      <c r="J972" s="71"/>
      <c r="K972"/>
      <c r="L972" s="71"/>
      <c r="M972"/>
      <c r="N972" s="71"/>
      <c r="O972"/>
    </row>
    <row r="973" spans="1:15" ht="12.75" customHeight="1" hidden="1">
      <c r="A973" s="85" t="s">
        <v>325</v>
      </c>
      <c r="B973" s="85" t="s">
        <v>818</v>
      </c>
      <c r="C973" s="85" t="s">
        <v>325</v>
      </c>
      <c r="D973" s="85"/>
      <c r="E973"/>
      <c r="F973" s="71"/>
      <c r="G973"/>
      <c r="H973" s="71"/>
      <c r="I973"/>
      <c r="J973" s="71"/>
      <c r="K973"/>
      <c r="L973" s="71"/>
      <c r="M973"/>
      <c r="N973" s="71"/>
      <c r="O973"/>
    </row>
    <row r="974" spans="1:15" ht="12.75" customHeight="1" hidden="1">
      <c r="A974" s="85" t="s">
        <v>467</v>
      </c>
      <c r="B974" s="85" t="s">
        <v>819</v>
      </c>
      <c r="C974" s="85" t="s">
        <v>467</v>
      </c>
      <c r="D974" s="85"/>
      <c r="E974"/>
      <c r="F974" s="71"/>
      <c r="G974"/>
      <c r="H974" s="71"/>
      <c r="I974"/>
      <c r="J974" s="71"/>
      <c r="K974"/>
      <c r="L974" s="71"/>
      <c r="M974"/>
      <c r="N974" s="71"/>
      <c r="O974"/>
    </row>
    <row r="975" spans="1:15" ht="12.75" customHeight="1" hidden="1">
      <c r="A975" s="85" t="s">
        <v>326</v>
      </c>
      <c r="B975" s="85" t="s">
        <v>820</v>
      </c>
      <c r="C975" s="85" t="s">
        <v>326</v>
      </c>
      <c r="D975" s="85"/>
      <c r="E975"/>
      <c r="F975" s="71"/>
      <c r="G975"/>
      <c r="H975" s="71"/>
      <c r="I975"/>
      <c r="J975" s="71"/>
      <c r="K975"/>
      <c r="L975" s="71"/>
      <c r="M975"/>
      <c r="N975" s="71"/>
      <c r="O975"/>
    </row>
    <row r="976" spans="1:15" ht="12.75" customHeight="1" hidden="1">
      <c r="A976" s="85" t="s">
        <v>327</v>
      </c>
      <c r="B976" s="85" t="s">
        <v>821</v>
      </c>
      <c r="C976" s="85" t="s">
        <v>327</v>
      </c>
      <c r="D976" s="85"/>
      <c r="E976"/>
      <c r="F976" s="71"/>
      <c r="G976"/>
      <c r="H976" s="71"/>
      <c r="I976"/>
      <c r="J976" s="71"/>
      <c r="K976"/>
      <c r="L976" s="71"/>
      <c r="M976"/>
      <c r="N976" s="71"/>
      <c r="O976"/>
    </row>
    <row r="977" spans="1:15" ht="12.75" customHeight="1" hidden="1">
      <c r="A977" s="85" t="s">
        <v>328</v>
      </c>
      <c r="B977" s="85" t="s">
        <v>822</v>
      </c>
      <c r="C977" s="85" t="s">
        <v>328</v>
      </c>
      <c r="D977" s="85"/>
      <c r="E977"/>
      <c r="F977" s="71"/>
      <c r="G977"/>
      <c r="H977" s="71"/>
      <c r="I977"/>
      <c r="J977" s="71"/>
      <c r="K977"/>
      <c r="L977" s="71"/>
      <c r="M977"/>
      <c r="N977" s="71"/>
      <c r="O977"/>
    </row>
    <row r="978" spans="1:15" ht="12.75" customHeight="1" hidden="1">
      <c r="A978" s="85" t="s">
        <v>329</v>
      </c>
      <c r="B978" s="85" t="s">
        <v>823</v>
      </c>
      <c r="C978" s="85" t="s">
        <v>329</v>
      </c>
      <c r="D978" s="85"/>
      <c r="E978"/>
      <c r="F978" s="71"/>
      <c r="G978"/>
      <c r="H978" s="71"/>
      <c r="I978"/>
      <c r="J978" s="71"/>
      <c r="K978"/>
      <c r="L978" s="71"/>
      <c r="M978"/>
      <c r="N978" s="71"/>
      <c r="O978"/>
    </row>
    <row r="979" spans="1:15" ht="12.75" customHeight="1" hidden="1">
      <c r="A979" s="85" t="s">
        <v>330</v>
      </c>
      <c r="B979" s="85" t="s">
        <v>1032</v>
      </c>
      <c r="C979" s="85" t="s">
        <v>330</v>
      </c>
      <c r="D979" s="85"/>
      <c r="E979"/>
      <c r="F979" s="71"/>
      <c r="G979"/>
      <c r="H979" s="71"/>
      <c r="I979"/>
      <c r="J979" s="71"/>
      <c r="K979"/>
      <c r="L979" s="71"/>
      <c r="M979"/>
      <c r="N979" s="71"/>
      <c r="O979"/>
    </row>
    <row r="980" spans="1:15" ht="12.75" customHeight="1" hidden="1">
      <c r="A980" s="85" t="s">
        <v>468</v>
      </c>
      <c r="B980" s="85" t="s">
        <v>991</v>
      </c>
      <c r="C980" s="85" t="s">
        <v>468</v>
      </c>
      <c r="D980" s="85"/>
      <c r="E980"/>
      <c r="F980" s="71"/>
      <c r="G980"/>
      <c r="H980" s="71"/>
      <c r="I980"/>
      <c r="J980" s="71"/>
      <c r="K980"/>
      <c r="L980" s="71"/>
      <c r="M980"/>
      <c r="N980" s="71"/>
      <c r="O980"/>
    </row>
    <row r="981" spans="1:15" ht="12.75" customHeight="1" hidden="1">
      <c r="A981" s="85" t="s">
        <v>331</v>
      </c>
      <c r="B981" s="85" t="s">
        <v>824</v>
      </c>
      <c r="C981" s="85" t="s">
        <v>331</v>
      </c>
      <c r="D981" s="85"/>
      <c r="E981"/>
      <c r="F981" s="71"/>
      <c r="G981"/>
      <c r="H981" s="71"/>
      <c r="I981"/>
      <c r="J981" s="71"/>
      <c r="K981"/>
      <c r="L981" s="71"/>
      <c r="M981"/>
      <c r="N981" s="71"/>
      <c r="O981"/>
    </row>
    <row r="982" spans="1:15" ht="12.75" customHeight="1" hidden="1">
      <c r="A982" s="85" t="s">
        <v>825</v>
      </c>
      <c r="B982" s="85" t="s">
        <v>826</v>
      </c>
      <c r="C982" s="85" t="s">
        <v>825</v>
      </c>
      <c r="D982" s="85"/>
      <c r="E982"/>
      <c r="F982" s="71"/>
      <c r="G982"/>
      <c r="H982" s="71"/>
      <c r="I982"/>
      <c r="J982" s="71"/>
      <c r="K982"/>
      <c r="L982" s="71"/>
      <c r="M982"/>
      <c r="N982" s="71"/>
      <c r="O982"/>
    </row>
    <row r="983" spans="1:15" ht="12.75" customHeight="1" hidden="1">
      <c r="A983" s="85" t="s">
        <v>332</v>
      </c>
      <c r="B983" s="85" t="s">
        <v>827</v>
      </c>
      <c r="C983" s="85" t="s">
        <v>332</v>
      </c>
      <c r="D983" s="85"/>
      <c r="E983"/>
      <c r="F983" s="71"/>
      <c r="G983"/>
      <c r="H983" s="71"/>
      <c r="I983"/>
      <c r="J983" s="71"/>
      <c r="K983"/>
      <c r="L983" s="71"/>
      <c r="M983"/>
      <c r="N983" s="71"/>
      <c r="O983"/>
    </row>
    <row r="984" spans="1:15" ht="12.75" customHeight="1" hidden="1">
      <c r="A984" s="85" t="s">
        <v>333</v>
      </c>
      <c r="B984" s="85" t="s">
        <v>828</v>
      </c>
      <c r="C984" s="85" t="s">
        <v>333</v>
      </c>
      <c r="D984" s="85"/>
      <c r="E984"/>
      <c r="F984" s="71"/>
      <c r="G984"/>
      <c r="H984" s="71"/>
      <c r="I984"/>
      <c r="J984" s="71"/>
      <c r="K984"/>
      <c r="L984" s="71"/>
      <c r="M984"/>
      <c r="N984" s="71"/>
      <c r="O984"/>
    </row>
    <row r="985" spans="1:15" ht="12.75" customHeight="1" hidden="1">
      <c r="A985" s="85" t="s">
        <v>469</v>
      </c>
      <c r="B985" s="85" t="s">
        <v>992</v>
      </c>
      <c r="C985" s="85" t="s">
        <v>469</v>
      </c>
      <c r="D985" s="85"/>
      <c r="E985"/>
      <c r="F985" s="71"/>
      <c r="G985"/>
      <c r="H985" s="71"/>
      <c r="I985"/>
      <c r="J985" s="71"/>
      <c r="K985"/>
      <c r="L985" s="71"/>
      <c r="M985"/>
      <c r="N985" s="71"/>
      <c r="O985"/>
    </row>
    <row r="986" spans="1:15" ht="12.75" customHeight="1" hidden="1">
      <c r="A986" s="85" t="s">
        <v>470</v>
      </c>
      <c r="B986" s="85" t="s">
        <v>829</v>
      </c>
      <c r="C986" s="85" t="s">
        <v>470</v>
      </c>
      <c r="D986" s="85"/>
      <c r="E986"/>
      <c r="F986" s="71"/>
      <c r="G986"/>
      <c r="H986" s="71"/>
      <c r="I986"/>
      <c r="J986" s="71"/>
      <c r="K986"/>
      <c r="L986" s="71"/>
      <c r="M986"/>
      <c r="N986" s="71"/>
      <c r="O986"/>
    </row>
    <row r="987" spans="1:15" ht="12.75" customHeight="1" hidden="1">
      <c r="A987" s="85" t="s">
        <v>830</v>
      </c>
      <c r="B987" s="85" t="s">
        <v>831</v>
      </c>
      <c r="C987" s="85" t="s">
        <v>830</v>
      </c>
      <c r="D987" s="85"/>
      <c r="E987"/>
      <c r="F987" s="71"/>
      <c r="G987"/>
      <c r="H987" s="71"/>
      <c r="I987"/>
      <c r="J987" s="71"/>
      <c r="K987"/>
      <c r="L987" s="71"/>
      <c r="M987"/>
      <c r="N987" s="71"/>
      <c r="O987"/>
    </row>
    <row r="988" spans="1:15" ht="12.75" customHeight="1" hidden="1">
      <c r="A988" s="85" t="s">
        <v>334</v>
      </c>
      <c r="B988" s="85" t="s">
        <v>832</v>
      </c>
      <c r="C988" s="85" t="s">
        <v>334</v>
      </c>
      <c r="D988" s="85"/>
      <c r="E988"/>
      <c r="F988" s="71"/>
      <c r="G988"/>
      <c r="H988" s="71"/>
      <c r="I988"/>
      <c r="J988" s="71"/>
      <c r="K988"/>
      <c r="L988" s="71"/>
      <c r="M988"/>
      <c r="N988" s="71"/>
      <c r="O988"/>
    </row>
    <row r="989" spans="1:15" ht="12.75" customHeight="1" hidden="1">
      <c r="A989" s="85" t="s">
        <v>471</v>
      </c>
      <c r="B989" s="85" t="s">
        <v>993</v>
      </c>
      <c r="C989" s="85" t="s">
        <v>471</v>
      </c>
      <c r="D989" s="85"/>
      <c r="E989"/>
      <c r="F989" s="71"/>
      <c r="G989"/>
      <c r="H989" s="71"/>
      <c r="I989"/>
      <c r="J989" s="71"/>
      <c r="K989"/>
      <c r="L989" s="71"/>
      <c r="M989"/>
      <c r="N989" s="71"/>
      <c r="O989"/>
    </row>
    <row r="990" spans="1:15" ht="12.75" customHeight="1" hidden="1">
      <c r="A990" s="85" t="s">
        <v>472</v>
      </c>
      <c r="B990" s="85" t="s">
        <v>994</v>
      </c>
      <c r="C990" s="85" t="s">
        <v>472</v>
      </c>
      <c r="D990" s="85"/>
      <c r="E990"/>
      <c r="F990" s="71"/>
      <c r="G990"/>
      <c r="H990" s="71"/>
      <c r="I990"/>
      <c r="J990" s="71"/>
      <c r="K990"/>
      <c r="L990" s="71"/>
      <c r="M990"/>
      <c r="N990" s="71"/>
      <c r="O990"/>
    </row>
    <row r="991" spans="1:15" ht="12.75" customHeight="1" hidden="1">
      <c r="A991" s="85" t="s">
        <v>335</v>
      </c>
      <c r="B991" s="85" t="s">
        <v>833</v>
      </c>
      <c r="C991" s="85" t="s">
        <v>335</v>
      </c>
      <c r="D991" s="85"/>
      <c r="E991"/>
      <c r="F991" s="71"/>
      <c r="G991"/>
      <c r="H991" s="71"/>
      <c r="I991"/>
      <c r="J991" s="71"/>
      <c r="K991"/>
      <c r="L991" s="71"/>
      <c r="M991"/>
      <c r="N991" s="71"/>
      <c r="O991"/>
    </row>
    <row r="992" spans="1:15" ht="12.75" customHeight="1" hidden="1">
      <c r="A992" s="85" t="s">
        <v>473</v>
      </c>
      <c r="B992" s="85" t="s">
        <v>995</v>
      </c>
      <c r="C992" s="85" t="s">
        <v>473</v>
      </c>
      <c r="D992" s="85"/>
      <c r="E992"/>
      <c r="F992" s="71"/>
      <c r="G992"/>
      <c r="H992" s="71"/>
      <c r="I992"/>
      <c r="J992" s="71"/>
      <c r="K992"/>
      <c r="L992" s="71"/>
      <c r="M992"/>
      <c r="N992" s="71"/>
      <c r="O992"/>
    </row>
    <row r="993" spans="1:15" ht="12.75" customHeight="1" hidden="1">
      <c r="A993" s="85" t="s">
        <v>336</v>
      </c>
      <c r="B993" s="85" t="s">
        <v>834</v>
      </c>
      <c r="C993" s="85" t="s">
        <v>336</v>
      </c>
      <c r="D993" s="85"/>
      <c r="E993"/>
      <c r="F993" s="71"/>
      <c r="G993"/>
      <c r="H993" s="71"/>
      <c r="I993"/>
      <c r="J993" s="71"/>
      <c r="K993"/>
      <c r="L993" s="71"/>
      <c r="M993"/>
      <c r="N993" s="71"/>
      <c r="O993"/>
    </row>
    <row r="994" spans="1:15" ht="12.75" customHeight="1" hidden="1">
      <c r="A994" s="85" t="s">
        <v>337</v>
      </c>
      <c r="B994" s="85" t="s">
        <v>835</v>
      </c>
      <c r="C994" s="85" t="s">
        <v>337</v>
      </c>
      <c r="D994" s="85"/>
      <c r="E994"/>
      <c r="F994" s="71"/>
      <c r="G994"/>
      <c r="H994" s="71"/>
      <c r="I994"/>
      <c r="J994" s="71"/>
      <c r="K994"/>
      <c r="L994" s="71"/>
      <c r="M994"/>
      <c r="N994" s="71"/>
      <c r="O994"/>
    </row>
    <row r="995" spans="1:15" ht="12.75" customHeight="1" hidden="1">
      <c r="A995" s="85" t="s">
        <v>474</v>
      </c>
      <c r="B995" s="85" t="s">
        <v>996</v>
      </c>
      <c r="C995" s="85" t="s">
        <v>474</v>
      </c>
      <c r="D995" s="85"/>
      <c r="E995"/>
      <c r="F995" s="71"/>
      <c r="G995"/>
      <c r="H995" s="71"/>
      <c r="I995"/>
      <c r="J995" s="71"/>
      <c r="K995"/>
      <c r="L995" s="71"/>
      <c r="M995"/>
      <c r="N995" s="71"/>
      <c r="O995"/>
    </row>
    <row r="996" spans="1:15" ht="12.75" customHeight="1" hidden="1">
      <c r="A996" s="85" t="s">
        <v>338</v>
      </c>
      <c r="B996" s="85" t="s">
        <v>836</v>
      </c>
      <c r="C996" s="85" t="s">
        <v>338</v>
      </c>
      <c r="D996" s="85"/>
      <c r="E996"/>
      <c r="F996" s="71"/>
      <c r="G996"/>
      <c r="H996" s="71"/>
      <c r="I996"/>
      <c r="J996" s="71"/>
      <c r="K996"/>
      <c r="L996" s="71"/>
      <c r="M996"/>
      <c r="N996" s="71"/>
      <c r="O996"/>
    </row>
    <row r="997" spans="1:15" ht="12.75" customHeight="1" hidden="1">
      <c r="A997" s="85" t="s">
        <v>339</v>
      </c>
      <c r="B997" s="85" t="s">
        <v>837</v>
      </c>
      <c r="C997" s="85" t="s">
        <v>339</v>
      </c>
      <c r="D997" s="85"/>
      <c r="E997"/>
      <c r="F997" s="71"/>
      <c r="G997"/>
      <c r="H997" s="71"/>
      <c r="I997"/>
      <c r="J997" s="71"/>
      <c r="K997"/>
      <c r="L997" s="71"/>
      <c r="M997"/>
      <c r="N997" s="71"/>
      <c r="O997"/>
    </row>
    <row r="998" spans="1:15" ht="12.75" customHeight="1" hidden="1">
      <c r="A998" s="85" t="s">
        <v>475</v>
      </c>
      <c r="B998" s="85" t="s">
        <v>997</v>
      </c>
      <c r="C998" s="85" t="s">
        <v>475</v>
      </c>
      <c r="D998" s="85"/>
      <c r="E998"/>
      <c r="F998" s="71"/>
      <c r="G998"/>
      <c r="H998" s="71"/>
      <c r="I998"/>
      <c r="J998" s="71"/>
      <c r="K998"/>
      <c r="L998" s="71"/>
      <c r="M998"/>
      <c r="N998" s="71"/>
      <c r="O998"/>
    </row>
    <row r="999" spans="1:15" ht="12.75" customHeight="1" hidden="1">
      <c r="A999" s="85" t="s">
        <v>838</v>
      </c>
      <c r="B999" s="85" t="s">
        <v>839</v>
      </c>
      <c r="C999" s="85" t="s">
        <v>838</v>
      </c>
      <c r="D999" s="85"/>
      <c r="E999"/>
      <c r="F999" s="71"/>
      <c r="G999"/>
      <c r="H999" s="71"/>
      <c r="I999"/>
      <c r="J999" s="71"/>
      <c r="K999"/>
      <c r="L999" s="71"/>
      <c r="M999"/>
      <c r="N999" s="71"/>
      <c r="O999"/>
    </row>
    <row r="1000" spans="1:15" ht="12.75" customHeight="1" hidden="1">
      <c r="A1000" s="85" t="s">
        <v>840</v>
      </c>
      <c r="B1000" s="85" t="s">
        <v>841</v>
      </c>
      <c r="C1000" s="85" t="s">
        <v>840</v>
      </c>
      <c r="D1000" s="85"/>
      <c r="E1000"/>
      <c r="F1000" s="71"/>
      <c r="G1000"/>
      <c r="H1000" s="71"/>
      <c r="I1000"/>
      <c r="J1000" s="71"/>
      <c r="K1000"/>
      <c r="L1000" s="71"/>
      <c r="M1000"/>
      <c r="N1000" s="71"/>
      <c r="O1000"/>
    </row>
    <row r="1001" spans="1:15" ht="12.75" customHeight="1" hidden="1">
      <c r="A1001" s="85" t="s">
        <v>476</v>
      </c>
      <c r="B1001" s="85" t="s">
        <v>842</v>
      </c>
      <c r="C1001" s="85" t="s">
        <v>476</v>
      </c>
      <c r="D1001" s="85"/>
      <c r="E1001"/>
      <c r="F1001" s="71"/>
      <c r="G1001"/>
      <c r="H1001" s="71"/>
      <c r="I1001"/>
      <c r="J1001" s="71"/>
      <c r="K1001"/>
      <c r="L1001" s="71"/>
      <c r="M1001"/>
      <c r="N1001" s="71"/>
      <c r="O1001"/>
    </row>
    <row r="1002" spans="1:15" ht="12.75" customHeight="1" hidden="1">
      <c r="A1002" s="85" t="s">
        <v>340</v>
      </c>
      <c r="B1002" s="85" t="s">
        <v>843</v>
      </c>
      <c r="C1002" s="85" t="s">
        <v>340</v>
      </c>
      <c r="D1002" s="85"/>
      <c r="E1002"/>
      <c r="F1002" s="71"/>
      <c r="G1002"/>
      <c r="H1002" s="71"/>
      <c r="I1002"/>
      <c r="J1002" s="71"/>
      <c r="K1002"/>
      <c r="L1002" s="71"/>
      <c r="M1002"/>
      <c r="N1002" s="71"/>
      <c r="O1002"/>
    </row>
    <row r="1003" spans="1:15" ht="12.75" customHeight="1" hidden="1">
      <c r="A1003" s="85" t="s">
        <v>398</v>
      </c>
      <c r="B1003" s="85" t="s">
        <v>926</v>
      </c>
      <c r="C1003" s="85" t="s">
        <v>398</v>
      </c>
      <c r="D1003" s="85"/>
      <c r="E1003"/>
      <c r="F1003" s="71"/>
      <c r="G1003"/>
      <c r="H1003" s="71"/>
      <c r="I1003"/>
      <c r="J1003" s="71"/>
      <c r="K1003"/>
      <c r="L1003" s="71"/>
      <c r="M1003"/>
      <c r="N1003" s="71"/>
      <c r="O1003"/>
    </row>
    <row r="1004" spans="1:15" ht="12.75" customHeight="1" hidden="1">
      <c r="A1004" s="85" t="s">
        <v>477</v>
      </c>
      <c r="B1004" s="85" t="s">
        <v>998</v>
      </c>
      <c r="C1004" s="85" t="s">
        <v>477</v>
      </c>
      <c r="D1004" s="85"/>
      <c r="E1004"/>
      <c r="F1004" s="71"/>
      <c r="G1004"/>
      <c r="H1004" s="71"/>
      <c r="I1004"/>
      <c r="J1004" s="71"/>
      <c r="K1004"/>
      <c r="L1004" s="71"/>
      <c r="M1004"/>
      <c r="N1004" s="71"/>
      <c r="O1004"/>
    </row>
    <row r="1005" spans="1:15" ht="12.75" customHeight="1" hidden="1">
      <c r="A1005" s="85" t="s">
        <v>399</v>
      </c>
      <c r="B1005" s="85" t="s">
        <v>927</v>
      </c>
      <c r="C1005" s="85" t="s">
        <v>399</v>
      </c>
      <c r="D1005" s="85"/>
      <c r="E1005"/>
      <c r="F1005" s="71"/>
      <c r="G1005"/>
      <c r="H1005" s="71"/>
      <c r="I1005"/>
      <c r="J1005" s="71"/>
      <c r="K1005"/>
      <c r="L1005" s="71"/>
      <c r="M1005"/>
      <c r="N1005" s="71"/>
      <c r="O1005"/>
    </row>
    <row r="1006" spans="1:15" ht="12.75" customHeight="1" hidden="1">
      <c r="A1006" s="85" t="s">
        <v>341</v>
      </c>
      <c r="B1006" s="85" t="s">
        <v>844</v>
      </c>
      <c r="C1006" s="85" t="s">
        <v>341</v>
      </c>
      <c r="D1006" s="85"/>
      <c r="E1006"/>
      <c r="F1006" s="71"/>
      <c r="G1006"/>
      <c r="H1006" s="71"/>
      <c r="I1006"/>
      <c r="J1006" s="71"/>
      <c r="K1006"/>
      <c r="L1006" s="71"/>
      <c r="M1006"/>
      <c r="N1006" s="71"/>
      <c r="O1006"/>
    </row>
    <row r="1007" spans="1:15" ht="12.75" customHeight="1" hidden="1">
      <c r="A1007" s="85" t="s">
        <v>478</v>
      </c>
      <c r="B1007" s="85" t="s">
        <v>999</v>
      </c>
      <c r="C1007" s="85" t="s">
        <v>478</v>
      </c>
      <c r="D1007" s="85"/>
      <c r="E1007"/>
      <c r="F1007" s="71"/>
      <c r="G1007"/>
      <c r="H1007" s="71"/>
      <c r="I1007"/>
      <c r="J1007" s="71"/>
      <c r="K1007"/>
      <c r="L1007" s="71"/>
      <c r="M1007"/>
      <c r="N1007" s="71"/>
      <c r="O1007"/>
    </row>
    <row r="1008" spans="1:15" ht="12.75" customHeight="1" hidden="1">
      <c r="A1008" s="85" t="s">
        <v>342</v>
      </c>
      <c r="B1008" s="85" t="s">
        <v>845</v>
      </c>
      <c r="C1008" s="85" t="s">
        <v>342</v>
      </c>
      <c r="D1008" s="85"/>
      <c r="E1008"/>
      <c r="F1008" s="71"/>
      <c r="G1008"/>
      <c r="H1008" s="71"/>
      <c r="I1008"/>
      <c r="J1008" s="71"/>
      <c r="K1008"/>
      <c r="L1008" s="71"/>
      <c r="M1008"/>
      <c r="N1008" s="71"/>
      <c r="O1008"/>
    </row>
    <row r="1009" spans="1:15" ht="12.75" customHeight="1" hidden="1">
      <c r="A1009" s="85" t="s">
        <v>343</v>
      </c>
      <c r="B1009" s="85" t="s">
        <v>846</v>
      </c>
      <c r="C1009" s="85" t="s">
        <v>343</v>
      </c>
      <c r="D1009" s="85"/>
      <c r="E1009"/>
      <c r="F1009" s="71"/>
      <c r="G1009"/>
      <c r="H1009" s="71"/>
      <c r="I1009"/>
      <c r="J1009" s="71"/>
      <c r="K1009"/>
      <c r="L1009" s="71"/>
      <c r="M1009"/>
      <c r="N1009" s="71"/>
      <c r="O1009"/>
    </row>
    <row r="1010" spans="1:15" ht="12.75" customHeight="1" hidden="1">
      <c r="A1010" s="85" t="s">
        <v>400</v>
      </c>
      <c r="B1010" s="85" t="s">
        <v>938</v>
      </c>
      <c r="C1010" s="85" t="s">
        <v>400</v>
      </c>
      <c r="D1010" s="85"/>
      <c r="E1010"/>
      <c r="F1010" s="71"/>
      <c r="G1010"/>
      <c r="H1010" s="71"/>
      <c r="I1010"/>
      <c r="J1010" s="71"/>
      <c r="K1010"/>
      <c r="L1010" s="71"/>
      <c r="M1010"/>
      <c r="N1010" s="71"/>
      <c r="O1010"/>
    </row>
    <row r="1011" spans="1:15" ht="12.75" customHeight="1" hidden="1">
      <c r="A1011" s="85" t="s">
        <v>479</v>
      </c>
      <c r="B1011" s="85" t="s">
        <v>1000</v>
      </c>
      <c r="C1011" s="85" t="s">
        <v>479</v>
      </c>
      <c r="D1011" s="85"/>
      <c r="E1011"/>
      <c r="F1011" s="71"/>
      <c r="G1011"/>
      <c r="H1011" s="71"/>
      <c r="I1011"/>
      <c r="J1011" s="71"/>
      <c r="K1011"/>
      <c r="L1011" s="71"/>
      <c r="M1011"/>
      <c r="N1011" s="71"/>
      <c r="O1011"/>
    </row>
    <row r="1012" spans="1:15" ht="12.75" customHeight="1" hidden="1">
      <c r="A1012" s="85" t="s">
        <v>480</v>
      </c>
      <c r="B1012" s="85" t="s">
        <v>1001</v>
      </c>
      <c r="C1012" s="85" t="s">
        <v>480</v>
      </c>
      <c r="D1012" s="85"/>
      <c r="E1012"/>
      <c r="F1012" s="71"/>
      <c r="G1012"/>
      <c r="H1012" s="71"/>
      <c r="I1012"/>
      <c r="J1012" s="71"/>
      <c r="K1012"/>
      <c r="L1012" s="71"/>
      <c r="M1012"/>
      <c r="N1012" s="71"/>
      <c r="O1012"/>
    </row>
    <row r="1013" spans="1:15" ht="12.75" customHeight="1" hidden="1">
      <c r="A1013" s="85" t="s">
        <v>481</v>
      </c>
      <c r="B1013" s="85" t="s">
        <v>1002</v>
      </c>
      <c r="C1013" s="85" t="s">
        <v>481</v>
      </c>
      <c r="D1013" s="85"/>
      <c r="E1013"/>
      <c r="F1013" s="71"/>
      <c r="G1013"/>
      <c r="H1013" s="71"/>
      <c r="I1013"/>
      <c r="J1013" s="71"/>
      <c r="K1013"/>
      <c r="L1013" s="71"/>
      <c r="M1013"/>
      <c r="N1013" s="71"/>
      <c r="O1013"/>
    </row>
    <row r="1014" spans="1:15" ht="12.75" customHeight="1" hidden="1">
      <c r="A1014" s="85" t="s">
        <v>344</v>
      </c>
      <c r="B1014" s="85" t="s">
        <v>847</v>
      </c>
      <c r="C1014" s="85" t="s">
        <v>344</v>
      </c>
      <c r="D1014" s="85"/>
      <c r="E1014"/>
      <c r="F1014" s="71"/>
      <c r="G1014"/>
      <c r="H1014" s="71"/>
      <c r="I1014"/>
      <c r="J1014" s="71"/>
      <c r="K1014"/>
      <c r="L1014" s="71"/>
      <c r="M1014"/>
      <c r="N1014" s="71"/>
      <c r="O1014"/>
    </row>
    <row r="1015" spans="1:15" ht="12.75" customHeight="1" hidden="1">
      <c r="A1015" s="85" t="s">
        <v>482</v>
      </c>
      <c r="B1015" s="85" t="s">
        <v>1003</v>
      </c>
      <c r="C1015" s="85" t="s">
        <v>482</v>
      </c>
      <c r="D1015" s="85"/>
      <c r="E1015"/>
      <c r="F1015" s="71"/>
      <c r="G1015"/>
      <c r="H1015" s="71"/>
      <c r="I1015"/>
      <c r="J1015" s="71"/>
      <c r="K1015"/>
      <c r="L1015" s="71"/>
      <c r="M1015"/>
      <c r="N1015" s="71"/>
      <c r="O1015"/>
    </row>
    <row r="1016" spans="1:15" ht="12.75" customHeight="1" hidden="1">
      <c r="A1016" s="85" t="s">
        <v>483</v>
      </c>
      <c r="B1016" s="85" t="s">
        <v>1004</v>
      </c>
      <c r="C1016" s="85" t="s">
        <v>483</v>
      </c>
      <c r="D1016" s="85"/>
      <c r="E1016"/>
      <c r="F1016" s="71"/>
      <c r="G1016"/>
      <c r="H1016" s="71"/>
      <c r="I1016"/>
      <c r="J1016" s="71"/>
      <c r="K1016"/>
      <c r="L1016" s="71"/>
      <c r="M1016"/>
      <c r="N1016" s="71"/>
      <c r="O1016"/>
    </row>
    <row r="1017" spans="1:15" ht="12.75" customHeight="1" hidden="1">
      <c r="A1017" s="85" t="s">
        <v>484</v>
      </c>
      <c r="B1017" s="85" t="s">
        <v>1005</v>
      </c>
      <c r="C1017" s="85" t="s">
        <v>484</v>
      </c>
      <c r="D1017" s="85"/>
      <c r="E1017"/>
      <c r="F1017" s="71"/>
      <c r="G1017"/>
      <c r="H1017" s="71"/>
      <c r="I1017"/>
      <c r="J1017" s="71"/>
      <c r="K1017"/>
      <c r="L1017" s="71"/>
      <c r="M1017"/>
      <c r="N1017" s="71"/>
      <c r="O1017"/>
    </row>
    <row r="1018" spans="1:15" ht="12.75" customHeight="1" hidden="1">
      <c r="A1018" s="85" t="s">
        <v>345</v>
      </c>
      <c r="B1018" s="85" t="s">
        <v>848</v>
      </c>
      <c r="C1018" s="85" t="s">
        <v>345</v>
      </c>
      <c r="D1018" s="85"/>
      <c r="E1018"/>
      <c r="F1018" s="71"/>
      <c r="G1018"/>
      <c r="H1018" s="71"/>
      <c r="I1018"/>
      <c r="J1018" s="71"/>
      <c r="K1018"/>
      <c r="L1018" s="71"/>
      <c r="M1018"/>
      <c r="N1018" s="71"/>
      <c r="O1018"/>
    </row>
    <row r="1019" spans="1:15" ht="12.75" customHeight="1" hidden="1">
      <c r="A1019" s="85" t="s">
        <v>346</v>
      </c>
      <c r="B1019" s="85" t="s">
        <v>849</v>
      </c>
      <c r="C1019" s="85" t="s">
        <v>346</v>
      </c>
      <c r="D1019" s="85"/>
      <c r="E1019"/>
      <c r="F1019" s="71"/>
      <c r="G1019"/>
      <c r="H1019" s="71"/>
      <c r="I1019"/>
      <c r="J1019" s="71"/>
      <c r="K1019"/>
      <c r="L1019" s="71"/>
      <c r="M1019"/>
      <c r="N1019" s="71"/>
      <c r="O1019"/>
    </row>
    <row r="1020" spans="1:15" ht="12.75" customHeight="1" hidden="1">
      <c r="A1020" s="85" t="s">
        <v>347</v>
      </c>
      <c r="B1020" s="85" t="s">
        <v>850</v>
      </c>
      <c r="C1020" s="85" t="s">
        <v>347</v>
      </c>
      <c r="D1020" s="85"/>
      <c r="E1020"/>
      <c r="F1020" s="71"/>
      <c r="G1020"/>
      <c r="H1020" s="71"/>
      <c r="I1020"/>
      <c r="J1020" s="71"/>
      <c r="K1020"/>
      <c r="L1020" s="71"/>
      <c r="M1020"/>
      <c r="N1020" s="71"/>
      <c r="O1020"/>
    </row>
    <row r="1021" spans="1:15" ht="12.75" customHeight="1" hidden="1">
      <c r="A1021" s="85" t="s">
        <v>348</v>
      </c>
      <c r="B1021" s="85" t="s">
        <v>851</v>
      </c>
      <c r="C1021" s="85" t="s">
        <v>348</v>
      </c>
      <c r="D1021" s="85"/>
      <c r="E1021"/>
      <c r="F1021" s="71"/>
      <c r="G1021"/>
      <c r="H1021" s="71"/>
      <c r="I1021"/>
      <c r="J1021" s="71"/>
      <c r="K1021"/>
      <c r="L1021" s="71"/>
      <c r="M1021"/>
      <c r="N1021" s="71"/>
      <c r="O1021"/>
    </row>
    <row r="1022" spans="1:15" ht="12.75" customHeight="1" hidden="1">
      <c r="A1022" s="85" t="s">
        <v>349</v>
      </c>
      <c r="B1022" s="85" t="s">
        <v>852</v>
      </c>
      <c r="C1022" s="85" t="s">
        <v>349</v>
      </c>
      <c r="D1022" s="85"/>
      <c r="E1022"/>
      <c r="F1022" s="71"/>
      <c r="G1022"/>
      <c r="H1022" s="71"/>
      <c r="I1022"/>
      <c r="J1022" s="71"/>
      <c r="K1022"/>
      <c r="L1022" s="71"/>
      <c r="M1022"/>
      <c r="N1022" s="71"/>
      <c r="O1022"/>
    </row>
    <row r="1023" spans="1:15" ht="12.75" customHeight="1" hidden="1">
      <c r="A1023" s="85" t="s">
        <v>350</v>
      </c>
      <c r="B1023" s="85" t="s">
        <v>853</v>
      </c>
      <c r="C1023" s="85" t="s">
        <v>350</v>
      </c>
      <c r="D1023" s="85"/>
      <c r="E1023"/>
      <c r="F1023" s="71"/>
      <c r="G1023"/>
      <c r="H1023" s="71"/>
      <c r="I1023"/>
      <c r="J1023" s="71"/>
      <c r="K1023"/>
      <c r="L1023" s="71"/>
      <c r="M1023"/>
      <c r="N1023" s="71"/>
      <c r="O1023"/>
    </row>
    <row r="1024" spans="1:15" ht="12.75" customHeight="1" hidden="1">
      <c r="A1024" s="85" t="s">
        <v>351</v>
      </c>
      <c r="B1024" s="85" t="s">
        <v>854</v>
      </c>
      <c r="C1024" s="85" t="s">
        <v>351</v>
      </c>
      <c r="D1024" s="85"/>
      <c r="E1024"/>
      <c r="F1024" s="71"/>
      <c r="G1024"/>
      <c r="H1024" s="71"/>
      <c r="I1024"/>
      <c r="J1024" s="71"/>
      <c r="K1024"/>
      <c r="L1024" s="71"/>
      <c r="M1024"/>
      <c r="N1024" s="71"/>
      <c r="O1024"/>
    </row>
    <row r="1025" spans="1:15" ht="12.75" customHeight="1" hidden="1">
      <c r="A1025" s="85" t="s">
        <v>352</v>
      </c>
      <c r="B1025" s="85" t="s">
        <v>855</v>
      </c>
      <c r="C1025" s="85" t="s">
        <v>352</v>
      </c>
      <c r="D1025" s="85"/>
      <c r="E1025"/>
      <c r="F1025" s="71"/>
      <c r="G1025"/>
      <c r="H1025" s="71"/>
      <c r="I1025"/>
      <c r="J1025" s="71"/>
      <c r="K1025"/>
      <c r="L1025" s="71"/>
      <c r="M1025"/>
      <c r="N1025" s="71"/>
      <c r="O1025"/>
    </row>
    <row r="1026" spans="1:15" ht="12.75" customHeight="1" hidden="1">
      <c r="A1026" s="85" t="s">
        <v>353</v>
      </c>
      <c r="B1026" s="85" t="s">
        <v>856</v>
      </c>
      <c r="C1026" s="85" t="s">
        <v>353</v>
      </c>
      <c r="D1026" s="85"/>
      <c r="E1026"/>
      <c r="F1026" s="71"/>
      <c r="G1026"/>
      <c r="H1026" s="71"/>
      <c r="I1026"/>
      <c r="J1026" s="71"/>
      <c r="K1026"/>
      <c r="L1026" s="71"/>
      <c r="M1026"/>
      <c r="N1026" s="71"/>
      <c r="O1026"/>
    </row>
    <row r="1027" spans="1:15" ht="12.75" customHeight="1" hidden="1">
      <c r="A1027" s="85" t="s">
        <v>354</v>
      </c>
      <c r="B1027" s="85" t="s">
        <v>857</v>
      </c>
      <c r="C1027" s="85" t="s">
        <v>354</v>
      </c>
      <c r="D1027" s="85"/>
      <c r="E1027"/>
      <c r="F1027" s="71"/>
      <c r="G1027"/>
      <c r="H1027" s="71"/>
      <c r="I1027"/>
      <c r="J1027" s="71"/>
      <c r="K1027"/>
      <c r="L1027" s="71"/>
      <c r="M1027"/>
      <c r="N1027" s="71"/>
      <c r="O1027"/>
    </row>
    <row r="1028" spans="1:15" ht="12.75" customHeight="1" hidden="1">
      <c r="A1028" s="85" t="s">
        <v>485</v>
      </c>
      <c r="B1028" s="85" t="s">
        <v>858</v>
      </c>
      <c r="C1028" s="85" t="s">
        <v>485</v>
      </c>
      <c r="D1028" s="85"/>
      <c r="E1028"/>
      <c r="F1028" s="71"/>
      <c r="G1028"/>
      <c r="H1028" s="71"/>
      <c r="I1028"/>
      <c r="J1028" s="71"/>
      <c r="K1028"/>
      <c r="L1028" s="71"/>
      <c r="M1028"/>
      <c r="N1028" s="71"/>
      <c r="O1028"/>
    </row>
    <row r="1029" spans="1:15" ht="12.75" customHeight="1" hidden="1">
      <c r="A1029" s="85" t="s">
        <v>486</v>
      </c>
      <c r="B1029" s="85" t="s">
        <v>1006</v>
      </c>
      <c r="C1029" s="85" t="s">
        <v>486</v>
      </c>
      <c r="D1029" s="85"/>
      <c r="E1029"/>
      <c r="F1029" s="71"/>
      <c r="G1029"/>
      <c r="H1029" s="71"/>
      <c r="I1029"/>
      <c r="J1029" s="71"/>
      <c r="K1029"/>
      <c r="L1029" s="71"/>
      <c r="M1029"/>
      <c r="N1029" s="71"/>
      <c r="O1029"/>
    </row>
    <row r="1030" spans="1:15" ht="12.75" customHeight="1" hidden="1">
      <c r="A1030" s="85" t="s">
        <v>401</v>
      </c>
      <c r="B1030" s="85" t="s">
        <v>928</v>
      </c>
      <c r="C1030" s="85" t="s">
        <v>401</v>
      </c>
      <c r="D1030" s="85"/>
      <c r="E1030"/>
      <c r="F1030" s="71"/>
      <c r="G1030"/>
      <c r="H1030" s="71"/>
      <c r="I1030"/>
      <c r="J1030" s="71"/>
      <c r="K1030"/>
      <c r="L1030" s="71"/>
      <c r="M1030"/>
      <c r="N1030" s="71"/>
      <c r="O1030"/>
    </row>
    <row r="1031" spans="1:15" ht="12.75" customHeight="1" hidden="1">
      <c r="A1031" s="85" t="s">
        <v>355</v>
      </c>
      <c r="B1031" s="85" t="s">
        <v>859</v>
      </c>
      <c r="C1031" s="85" t="s">
        <v>355</v>
      </c>
      <c r="D1031" s="85"/>
      <c r="E1031"/>
      <c r="F1031" s="71"/>
      <c r="G1031"/>
      <c r="H1031" s="71"/>
      <c r="I1031"/>
      <c r="J1031" s="71"/>
      <c r="K1031"/>
      <c r="L1031" s="71"/>
      <c r="M1031"/>
      <c r="N1031" s="71"/>
      <c r="O1031"/>
    </row>
    <row r="1032" spans="1:15" ht="12.75" customHeight="1" hidden="1">
      <c r="A1032" s="85" t="s">
        <v>487</v>
      </c>
      <c r="B1032" s="85" t="s">
        <v>1007</v>
      </c>
      <c r="C1032" s="85" t="s">
        <v>487</v>
      </c>
      <c r="D1032" s="85"/>
      <c r="E1032"/>
      <c r="F1032" s="71"/>
      <c r="G1032"/>
      <c r="H1032" s="71"/>
      <c r="I1032"/>
      <c r="J1032" s="71"/>
      <c r="K1032"/>
      <c r="L1032" s="71"/>
      <c r="M1032"/>
      <c r="N1032" s="71"/>
      <c r="O1032"/>
    </row>
    <row r="1033" spans="1:15" ht="12.75" customHeight="1" hidden="1">
      <c r="A1033" s="85" t="s">
        <v>356</v>
      </c>
      <c r="B1033" s="85" t="s">
        <v>860</v>
      </c>
      <c r="C1033" s="85" t="s">
        <v>356</v>
      </c>
      <c r="D1033" s="85"/>
      <c r="E1033"/>
      <c r="F1033" s="71"/>
      <c r="G1033"/>
      <c r="H1033" s="71"/>
      <c r="I1033"/>
      <c r="J1033" s="71"/>
      <c r="K1033"/>
      <c r="L1033" s="71"/>
      <c r="M1033"/>
      <c r="N1033" s="71"/>
      <c r="O1033"/>
    </row>
    <row r="1034" spans="1:15" ht="12.75" customHeight="1" hidden="1">
      <c r="A1034" s="85" t="s">
        <v>402</v>
      </c>
      <c r="B1034" s="85" t="s">
        <v>929</v>
      </c>
      <c r="C1034" s="85" t="s">
        <v>402</v>
      </c>
      <c r="D1034" s="85"/>
      <c r="E1034"/>
      <c r="F1034" s="71"/>
      <c r="G1034"/>
      <c r="H1034" s="71"/>
      <c r="I1034"/>
      <c r="J1034" s="71"/>
      <c r="K1034"/>
      <c r="L1034" s="71"/>
      <c r="M1034"/>
      <c r="N1034" s="71"/>
      <c r="O1034"/>
    </row>
    <row r="1035" spans="1:15" ht="12.75" customHeight="1" hidden="1">
      <c r="A1035" s="85" t="s">
        <v>357</v>
      </c>
      <c r="B1035" s="85" t="s">
        <v>861</v>
      </c>
      <c r="C1035" s="85" t="s">
        <v>357</v>
      </c>
      <c r="D1035" s="85"/>
      <c r="E1035"/>
      <c r="F1035" s="71"/>
      <c r="G1035"/>
      <c r="H1035" s="71"/>
      <c r="I1035"/>
      <c r="J1035" s="71"/>
      <c r="K1035"/>
      <c r="L1035" s="71"/>
      <c r="M1035"/>
      <c r="N1035" s="71"/>
      <c r="O1035"/>
    </row>
    <row r="1036" spans="1:15" ht="12.75" customHeight="1" hidden="1">
      <c r="A1036" s="85" t="s">
        <v>358</v>
      </c>
      <c r="B1036" s="85" t="s">
        <v>862</v>
      </c>
      <c r="C1036" s="85" t="s">
        <v>358</v>
      </c>
      <c r="D1036" s="85"/>
      <c r="E1036"/>
      <c r="F1036" s="71"/>
      <c r="G1036"/>
      <c r="H1036" s="71"/>
      <c r="I1036"/>
      <c r="J1036" s="71"/>
      <c r="K1036"/>
      <c r="L1036" s="71"/>
      <c r="M1036"/>
      <c r="N1036" s="71"/>
      <c r="O1036"/>
    </row>
    <row r="1037" spans="1:15" ht="12.75" customHeight="1" hidden="1">
      <c r="A1037" s="85" t="s">
        <v>863</v>
      </c>
      <c r="B1037" s="85" t="s">
        <v>864</v>
      </c>
      <c r="C1037" s="85" t="s">
        <v>863</v>
      </c>
      <c r="D1037" s="85"/>
      <c r="E1037"/>
      <c r="F1037" s="71"/>
      <c r="G1037"/>
      <c r="H1037" s="71"/>
      <c r="I1037"/>
      <c r="J1037" s="71"/>
      <c r="K1037"/>
      <c r="L1037" s="71"/>
      <c r="M1037"/>
      <c r="N1037" s="71"/>
      <c r="O1037"/>
    </row>
    <row r="1038" spans="1:15" ht="12.75" customHeight="1" hidden="1">
      <c r="A1038" s="85" t="s">
        <v>359</v>
      </c>
      <c r="B1038" s="85" t="s">
        <v>865</v>
      </c>
      <c r="C1038" s="85" t="s">
        <v>359</v>
      </c>
      <c r="D1038" s="85"/>
      <c r="E1038"/>
      <c r="F1038" s="71"/>
      <c r="G1038"/>
      <c r="H1038" s="71"/>
      <c r="I1038"/>
      <c r="J1038" s="71"/>
      <c r="K1038"/>
      <c r="L1038" s="71"/>
      <c r="M1038"/>
      <c r="N1038" s="71"/>
      <c r="O1038"/>
    </row>
    <row r="1039" spans="1:15" ht="12.75" customHeight="1" hidden="1">
      <c r="A1039" s="85" t="s">
        <v>360</v>
      </c>
      <c r="B1039" s="85" t="s">
        <v>866</v>
      </c>
      <c r="C1039" s="85" t="s">
        <v>360</v>
      </c>
      <c r="D1039" s="85"/>
      <c r="E1039"/>
      <c r="F1039" s="71"/>
      <c r="G1039"/>
      <c r="H1039" s="71"/>
      <c r="I1039"/>
      <c r="J1039" s="71"/>
      <c r="K1039"/>
      <c r="L1039" s="71"/>
      <c r="M1039"/>
      <c r="N1039" s="71"/>
      <c r="O1039"/>
    </row>
    <row r="1040" spans="1:15" ht="12.75" customHeight="1" hidden="1">
      <c r="A1040" s="85" t="s">
        <v>361</v>
      </c>
      <c r="B1040" s="85" t="s">
        <v>867</v>
      </c>
      <c r="C1040" s="85" t="s">
        <v>361</v>
      </c>
      <c r="D1040" s="85"/>
      <c r="E1040"/>
      <c r="F1040" s="71"/>
      <c r="G1040"/>
      <c r="H1040" s="71"/>
      <c r="I1040"/>
      <c r="J1040" s="71"/>
      <c r="K1040"/>
      <c r="L1040" s="71"/>
      <c r="M1040"/>
      <c r="N1040" s="71"/>
      <c r="O1040"/>
    </row>
    <row r="1041" spans="1:15" ht="12.75" customHeight="1" hidden="1">
      <c r="A1041" s="85" t="s">
        <v>362</v>
      </c>
      <c r="B1041" s="85" t="s">
        <v>868</v>
      </c>
      <c r="C1041" s="85" t="s">
        <v>362</v>
      </c>
      <c r="D1041" s="85"/>
      <c r="E1041"/>
      <c r="F1041" s="71"/>
      <c r="G1041"/>
      <c r="H1041" s="71"/>
      <c r="I1041"/>
      <c r="J1041" s="71"/>
      <c r="K1041"/>
      <c r="L1041" s="71"/>
      <c r="M1041"/>
      <c r="N1041" s="71"/>
      <c r="O1041"/>
    </row>
    <row r="1042" spans="1:15" ht="12.75" customHeight="1" hidden="1">
      <c r="A1042" s="85" t="s">
        <v>869</v>
      </c>
      <c r="B1042" s="85" t="s">
        <v>870</v>
      </c>
      <c r="C1042" s="85" t="s">
        <v>869</v>
      </c>
      <c r="D1042" s="85"/>
      <c r="E1042"/>
      <c r="F1042" s="71"/>
      <c r="G1042"/>
      <c r="H1042" s="71"/>
      <c r="I1042"/>
      <c r="J1042" s="71"/>
      <c r="K1042"/>
      <c r="L1042" s="71"/>
      <c r="M1042"/>
      <c r="N1042" s="71"/>
      <c r="O1042"/>
    </row>
    <row r="1043" spans="1:15" ht="12.75" customHeight="1" hidden="1">
      <c r="A1043" s="85" t="s">
        <v>363</v>
      </c>
      <c r="B1043" s="85" t="s">
        <v>871</v>
      </c>
      <c r="C1043" s="85" t="s">
        <v>363</v>
      </c>
      <c r="D1043" s="85"/>
      <c r="E1043"/>
      <c r="F1043" s="71"/>
      <c r="G1043"/>
      <c r="H1043" s="71"/>
      <c r="I1043"/>
      <c r="J1043" s="71"/>
      <c r="K1043"/>
      <c r="L1043" s="71"/>
      <c r="M1043"/>
      <c r="N1043" s="71"/>
      <c r="O1043"/>
    </row>
    <row r="1044" spans="1:15" ht="12.75" customHeight="1" hidden="1">
      <c r="A1044" s="85" t="s">
        <v>364</v>
      </c>
      <c r="B1044" s="85" t="s">
        <v>872</v>
      </c>
      <c r="C1044" s="85" t="s">
        <v>364</v>
      </c>
      <c r="D1044" s="85"/>
      <c r="E1044"/>
      <c r="F1044" s="71"/>
      <c r="G1044"/>
      <c r="H1044" s="71"/>
      <c r="I1044"/>
      <c r="J1044" s="71"/>
      <c r="K1044"/>
      <c r="L1044" s="71"/>
      <c r="M1044"/>
      <c r="N1044" s="71"/>
      <c r="O1044"/>
    </row>
    <row r="1045" spans="1:15" ht="12.75" customHeight="1" hidden="1">
      <c r="A1045" s="85" t="s">
        <v>365</v>
      </c>
      <c r="B1045" s="85" t="s">
        <v>873</v>
      </c>
      <c r="C1045" s="85" t="s">
        <v>365</v>
      </c>
      <c r="D1045" s="85"/>
      <c r="E1045"/>
      <c r="F1045" s="71"/>
      <c r="G1045"/>
      <c r="H1045" s="71"/>
      <c r="I1045"/>
      <c r="J1045" s="71"/>
      <c r="K1045"/>
      <c r="L1045" s="71"/>
      <c r="M1045"/>
      <c r="N1045" s="71"/>
      <c r="O1045"/>
    </row>
    <row r="1046" spans="1:15" ht="12.75" customHeight="1" hidden="1">
      <c r="A1046" s="85" t="s">
        <v>366</v>
      </c>
      <c r="B1046" s="85" t="s">
        <v>874</v>
      </c>
      <c r="C1046" s="85" t="s">
        <v>366</v>
      </c>
      <c r="D1046" s="85"/>
      <c r="E1046"/>
      <c r="F1046" s="71"/>
      <c r="G1046"/>
      <c r="H1046" s="71"/>
      <c r="I1046"/>
      <c r="J1046" s="71"/>
      <c r="K1046"/>
      <c r="L1046" s="71"/>
      <c r="M1046"/>
      <c r="N1046" s="71"/>
      <c r="O1046"/>
    </row>
    <row r="1047" spans="1:15" ht="12.75" customHeight="1" hidden="1">
      <c r="A1047" s="85" t="s">
        <v>367</v>
      </c>
      <c r="B1047" s="85" t="s">
        <v>875</v>
      </c>
      <c r="C1047" s="85" t="s">
        <v>367</v>
      </c>
      <c r="D1047" s="85"/>
      <c r="E1047"/>
      <c r="F1047" s="71"/>
      <c r="G1047"/>
      <c r="H1047" s="71"/>
      <c r="I1047"/>
      <c r="J1047" s="71"/>
      <c r="K1047"/>
      <c r="L1047" s="71"/>
      <c r="M1047"/>
      <c r="N1047" s="71"/>
      <c r="O1047"/>
    </row>
    <row r="1048" spans="1:15" ht="12.75" customHeight="1" hidden="1">
      <c r="A1048" s="85" t="s">
        <v>368</v>
      </c>
      <c r="B1048" s="85" t="s">
        <v>876</v>
      </c>
      <c r="C1048" s="85" t="s">
        <v>368</v>
      </c>
      <c r="D1048" s="85"/>
      <c r="E1048"/>
      <c r="F1048" s="71"/>
      <c r="G1048"/>
      <c r="H1048" s="71"/>
      <c r="I1048"/>
      <c r="J1048" s="71"/>
      <c r="K1048"/>
      <c r="L1048" s="71"/>
      <c r="M1048"/>
      <c r="N1048" s="71"/>
      <c r="O1048"/>
    </row>
    <row r="1049" spans="1:15" ht="12.75" customHeight="1" hidden="1">
      <c r="A1049" s="85" t="s">
        <v>369</v>
      </c>
      <c r="B1049" s="85" t="s">
        <v>877</v>
      </c>
      <c r="C1049" s="85" t="s">
        <v>369</v>
      </c>
      <c r="D1049" s="85"/>
      <c r="E1049"/>
      <c r="F1049" s="71"/>
      <c r="G1049"/>
      <c r="H1049" s="71"/>
      <c r="I1049"/>
      <c r="J1049" s="71"/>
      <c r="K1049"/>
      <c r="L1049" s="71"/>
      <c r="M1049"/>
      <c r="N1049" s="71"/>
      <c r="O1049"/>
    </row>
    <row r="1050" spans="1:15" ht="12.75" customHeight="1" hidden="1">
      <c r="A1050" s="85" t="s">
        <v>370</v>
      </c>
      <c r="B1050" s="85" t="s">
        <v>878</v>
      </c>
      <c r="C1050" s="85" t="s">
        <v>370</v>
      </c>
      <c r="D1050" s="85"/>
      <c r="E1050"/>
      <c r="F1050" s="71"/>
      <c r="G1050"/>
      <c r="H1050" s="71"/>
      <c r="I1050"/>
      <c r="J1050" s="71"/>
      <c r="K1050"/>
      <c r="L1050" s="71"/>
      <c r="M1050"/>
      <c r="N1050" s="71"/>
      <c r="O1050"/>
    </row>
    <row r="1051" spans="1:15" ht="12.75" customHeight="1" hidden="1">
      <c r="A1051" s="85" t="s">
        <v>879</v>
      </c>
      <c r="B1051" s="85" t="s">
        <v>880</v>
      </c>
      <c r="C1051" s="85" t="s">
        <v>879</v>
      </c>
      <c r="D1051" s="85"/>
      <c r="E1051"/>
      <c r="F1051" s="71"/>
      <c r="G1051"/>
      <c r="H1051" s="71"/>
      <c r="I1051"/>
      <c r="J1051" s="71"/>
      <c r="K1051"/>
      <c r="L1051" s="71"/>
      <c r="M1051"/>
      <c r="N1051" s="71"/>
      <c r="O1051"/>
    </row>
    <row r="1052" spans="1:15" ht="12.75" customHeight="1" hidden="1">
      <c r="A1052" s="85" t="s">
        <v>371</v>
      </c>
      <c r="B1052" s="85" t="s">
        <v>881</v>
      </c>
      <c r="C1052" s="85" t="s">
        <v>371</v>
      </c>
      <c r="D1052" s="85"/>
      <c r="E1052"/>
      <c r="F1052" s="71"/>
      <c r="G1052"/>
      <c r="H1052" s="71"/>
      <c r="I1052"/>
      <c r="J1052" s="71"/>
      <c r="K1052"/>
      <c r="L1052" s="71"/>
      <c r="M1052"/>
      <c r="N1052" s="71"/>
      <c r="O1052"/>
    </row>
    <row r="1053" spans="1:15" ht="12.75" customHeight="1" hidden="1">
      <c r="A1053" s="85" t="s">
        <v>372</v>
      </c>
      <c r="B1053" s="85" t="s">
        <v>882</v>
      </c>
      <c r="C1053" s="85" t="s">
        <v>372</v>
      </c>
      <c r="D1053" s="85"/>
      <c r="E1053"/>
      <c r="F1053" s="71"/>
      <c r="G1053"/>
      <c r="H1053" s="71"/>
      <c r="I1053"/>
      <c r="J1053" s="71"/>
      <c r="K1053"/>
      <c r="L1053" s="71"/>
      <c r="M1053"/>
      <c r="N1053" s="71"/>
      <c r="O1053"/>
    </row>
    <row r="1054" spans="1:15" ht="12.75" customHeight="1" hidden="1">
      <c r="A1054" s="85" t="s">
        <v>373</v>
      </c>
      <c r="B1054" s="85" t="s">
        <v>883</v>
      </c>
      <c r="C1054" s="85" t="s">
        <v>373</v>
      </c>
      <c r="D1054" s="85"/>
      <c r="E1054"/>
      <c r="F1054" s="71"/>
      <c r="G1054"/>
      <c r="H1054" s="71"/>
      <c r="I1054"/>
      <c r="J1054" s="71"/>
      <c r="K1054"/>
      <c r="L1054" s="71"/>
      <c r="M1054"/>
      <c r="N1054" s="71"/>
      <c r="O1054"/>
    </row>
    <row r="1055" spans="1:15" ht="12.75" customHeight="1" hidden="1">
      <c r="A1055" s="85" t="s">
        <v>488</v>
      </c>
      <c r="B1055" s="85" t="s">
        <v>884</v>
      </c>
      <c r="C1055" s="85" t="s">
        <v>488</v>
      </c>
      <c r="D1055" s="85"/>
      <c r="E1055"/>
      <c r="F1055" s="71"/>
      <c r="G1055"/>
      <c r="H1055" s="71"/>
      <c r="I1055"/>
      <c r="J1055" s="71"/>
      <c r="K1055"/>
      <c r="L1055" s="71"/>
      <c r="M1055"/>
      <c r="N1055" s="71"/>
      <c r="O1055"/>
    </row>
    <row r="1056" spans="1:15" ht="12.75" customHeight="1" hidden="1">
      <c r="A1056" s="85" t="s">
        <v>489</v>
      </c>
      <c r="B1056" s="85" t="s">
        <v>1008</v>
      </c>
      <c r="C1056" s="85" t="s">
        <v>489</v>
      </c>
      <c r="D1056" s="85"/>
      <c r="E1056"/>
      <c r="F1056" s="71"/>
      <c r="G1056"/>
      <c r="H1056" s="71"/>
      <c r="I1056"/>
      <c r="J1056" s="71"/>
      <c r="K1056"/>
      <c r="L1056" s="71"/>
      <c r="M1056"/>
      <c r="N1056" s="71"/>
      <c r="O1056"/>
    </row>
    <row r="1057" spans="1:15" ht="12.75" customHeight="1" hidden="1">
      <c r="A1057" s="85" t="s">
        <v>374</v>
      </c>
      <c r="B1057" s="85" t="s">
        <v>885</v>
      </c>
      <c r="C1057" s="85" t="s">
        <v>374</v>
      </c>
      <c r="D1057" s="85"/>
      <c r="E1057"/>
      <c r="F1057" s="71"/>
      <c r="G1057"/>
      <c r="H1057" s="71"/>
      <c r="I1057"/>
      <c r="J1057" s="71"/>
      <c r="K1057"/>
      <c r="L1057" s="71"/>
      <c r="M1057"/>
      <c r="N1057" s="71"/>
      <c r="O1057"/>
    </row>
    <row r="1058" spans="1:15" ht="12.75" customHeight="1" hidden="1">
      <c r="A1058" s="85" t="s">
        <v>886</v>
      </c>
      <c r="B1058" s="85" t="s">
        <v>887</v>
      </c>
      <c r="C1058" s="85" t="s">
        <v>886</v>
      </c>
      <c r="D1058" s="85"/>
      <c r="E1058"/>
      <c r="F1058" s="71"/>
      <c r="G1058"/>
      <c r="H1058" s="71"/>
      <c r="I1058"/>
      <c r="J1058" s="71"/>
      <c r="K1058"/>
      <c r="L1058" s="71"/>
      <c r="M1058"/>
      <c r="N1058" s="71"/>
      <c r="O1058"/>
    </row>
    <row r="1059" spans="1:15" ht="12.75" customHeight="1" hidden="1">
      <c r="A1059" s="85" t="s">
        <v>375</v>
      </c>
      <c r="B1059" s="85" t="s">
        <v>888</v>
      </c>
      <c r="C1059" s="85" t="s">
        <v>375</v>
      </c>
      <c r="D1059" s="85"/>
      <c r="E1059"/>
      <c r="F1059" s="71"/>
      <c r="G1059"/>
      <c r="H1059" s="71"/>
      <c r="I1059"/>
      <c r="J1059" s="71"/>
      <c r="K1059"/>
      <c r="L1059" s="71"/>
      <c r="M1059"/>
      <c r="N1059" s="71"/>
      <c r="O1059"/>
    </row>
    <row r="1060" spans="1:15" ht="12.75" customHeight="1" hidden="1">
      <c r="A1060" s="85" t="s">
        <v>490</v>
      </c>
      <c r="B1060" s="85" t="s">
        <v>889</v>
      </c>
      <c r="C1060" s="85" t="s">
        <v>490</v>
      </c>
      <c r="D1060" s="85"/>
      <c r="E1060"/>
      <c r="F1060" s="71"/>
      <c r="G1060"/>
      <c r="H1060" s="71"/>
      <c r="I1060"/>
      <c r="J1060" s="71"/>
      <c r="K1060"/>
      <c r="L1060" s="71"/>
      <c r="M1060"/>
      <c r="N1060" s="71"/>
      <c r="O1060"/>
    </row>
    <row r="1061" spans="1:15" ht="12.75" customHeight="1" hidden="1">
      <c r="A1061" s="85" t="s">
        <v>376</v>
      </c>
      <c r="B1061" s="85" t="s">
        <v>890</v>
      </c>
      <c r="C1061" s="85" t="s">
        <v>376</v>
      </c>
      <c r="D1061" s="85"/>
      <c r="E1061"/>
      <c r="F1061" s="71"/>
      <c r="G1061"/>
      <c r="H1061" s="71"/>
      <c r="I1061"/>
      <c r="J1061" s="71"/>
      <c r="K1061"/>
      <c r="L1061" s="71"/>
      <c r="M1061"/>
      <c r="N1061" s="71"/>
      <c r="O1061"/>
    </row>
    <row r="1062" spans="1:15" ht="12.75" customHeight="1" hidden="1">
      <c r="A1062" s="85" t="s">
        <v>403</v>
      </c>
      <c r="B1062" s="85" t="s">
        <v>930</v>
      </c>
      <c r="C1062" s="85" t="s">
        <v>403</v>
      </c>
      <c r="D1062" s="85"/>
      <c r="E1062"/>
      <c r="F1062" s="71"/>
      <c r="G1062"/>
      <c r="H1062" s="71"/>
      <c r="I1062"/>
      <c r="J1062" s="71"/>
      <c r="K1062"/>
      <c r="L1062" s="71"/>
      <c r="M1062"/>
      <c r="N1062" s="71"/>
      <c r="O1062"/>
    </row>
    <row r="1063" spans="1:15" ht="12.75" customHeight="1" hidden="1">
      <c r="A1063" s="85" t="s">
        <v>377</v>
      </c>
      <c r="B1063" s="85" t="s">
        <v>891</v>
      </c>
      <c r="C1063" s="85" t="s">
        <v>377</v>
      </c>
      <c r="D1063" s="85"/>
      <c r="E1063"/>
      <c r="F1063" s="71"/>
      <c r="G1063"/>
      <c r="H1063" s="71"/>
      <c r="I1063"/>
      <c r="J1063" s="71"/>
      <c r="K1063"/>
      <c r="L1063" s="71"/>
      <c r="M1063"/>
      <c r="N1063" s="71"/>
      <c r="O1063"/>
    </row>
    <row r="1064" spans="1:15" ht="12.75" customHeight="1" hidden="1">
      <c r="A1064" s="85" t="s">
        <v>892</v>
      </c>
      <c r="B1064" s="85" t="s">
        <v>893</v>
      </c>
      <c r="C1064" s="85" t="s">
        <v>892</v>
      </c>
      <c r="D1064" s="85"/>
      <c r="E1064"/>
      <c r="F1064" s="71"/>
      <c r="G1064"/>
      <c r="H1064" s="71"/>
      <c r="I1064"/>
      <c r="J1064" s="71"/>
      <c r="K1064"/>
      <c r="L1064" s="71"/>
      <c r="M1064"/>
      <c r="N1064" s="71"/>
      <c r="O1064"/>
    </row>
    <row r="1065" spans="1:15" ht="12.75" customHeight="1" hidden="1">
      <c r="A1065" s="85" t="s">
        <v>378</v>
      </c>
      <c r="B1065" s="85" t="s">
        <v>894</v>
      </c>
      <c r="C1065" s="85" t="s">
        <v>378</v>
      </c>
      <c r="D1065" s="85"/>
      <c r="E1065"/>
      <c r="F1065" s="71"/>
      <c r="G1065"/>
      <c r="H1065" s="71"/>
      <c r="I1065"/>
      <c r="J1065" s="71"/>
      <c r="K1065"/>
      <c r="L1065" s="71"/>
      <c r="M1065"/>
      <c r="N1065" s="71"/>
      <c r="O1065"/>
    </row>
    <row r="1066" spans="1:15" ht="12.75" customHeight="1" hidden="1">
      <c r="A1066" s="85" t="s">
        <v>379</v>
      </c>
      <c r="B1066" s="85" t="s">
        <v>895</v>
      </c>
      <c r="C1066" s="85" t="s">
        <v>379</v>
      </c>
      <c r="D1066" s="85"/>
      <c r="E1066"/>
      <c r="F1066" s="71"/>
      <c r="G1066"/>
      <c r="H1066" s="71"/>
      <c r="I1066"/>
      <c r="J1066" s="71"/>
      <c r="K1066"/>
      <c r="L1066" s="71"/>
      <c r="M1066"/>
      <c r="N1066" s="71"/>
      <c r="O1066"/>
    </row>
    <row r="1067" spans="1:15" ht="12.75" customHeight="1" hidden="1">
      <c r="A1067" s="85" t="s">
        <v>380</v>
      </c>
      <c r="B1067" s="85" t="s">
        <v>896</v>
      </c>
      <c r="C1067" s="85" t="s">
        <v>380</v>
      </c>
      <c r="D1067" s="85"/>
      <c r="E1067"/>
      <c r="F1067" s="71"/>
      <c r="G1067"/>
      <c r="H1067" s="71"/>
      <c r="I1067"/>
      <c r="J1067" s="71"/>
      <c r="K1067"/>
      <c r="L1067" s="71"/>
      <c r="M1067"/>
      <c r="N1067" s="71"/>
      <c r="O1067"/>
    </row>
    <row r="1068" spans="1:15" ht="12.75" customHeight="1" hidden="1">
      <c r="A1068" s="85" t="s">
        <v>931</v>
      </c>
      <c r="B1068" s="85" t="s">
        <v>932</v>
      </c>
      <c r="C1068" s="85" t="s">
        <v>931</v>
      </c>
      <c r="D1068" s="85"/>
      <c r="E1068"/>
      <c r="F1068" s="71"/>
      <c r="G1068"/>
      <c r="H1068" s="71"/>
      <c r="I1068"/>
      <c r="J1068" s="71"/>
      <c r="K1068"/>
      <c r="L1068" s="71"/>
      <c r="M1068"/>
      <c r="N1068" s="71"/>
      <c r="O1068"/>
    </row>
    <row r="1069" spans="1:15" ht="12.75" customHeight="1" hidden="1">
      <c r="A1069" s="85" t="s">
        <v>381</v>
      </c>
      <c r="B1069" s="85" t="s">
        <v>897</v>
      </c>
      <c r="C1069" s="85" t="s">
        <v>381</v>
      </c>
      <c r="D1069" s="85"/>
      <c r="E1069"/>
      <c r="F1069" s="71"/>
      <c r="G1069"/>
      <c r="H1069" s="71"/>
      <c r="I1069"/>
      <c r="J1069" s="71"/>
      <c r="K1069"/>
      <c r="L1069" s="71"/>
      <c r="M1069"/>
      <c r="N1069" s="71"/>
      <c r="O1069"/>
    </row>
    <row r="1070" spans="2:15" ht="12.75" customHeight="1" hidden="1">
      <c r="B1070" s="103" t="s">
        <v>935</v>
      </c>
      <c r="C1070" s="85" t="s">
        <v>406</v>
      </c>
      <c r="D1070" s="71"/>
      <c r="E1070"/>
      <c r="F1070" s="71"/>
      <c r="G1070"/>
      <c r="H1070" s="71"/>
      <c r="I1070"/>
      <c r="J1070" s="71"/>
      <c r="K1070"/>
      <c r="L1070" s="71"/>
      <c r="M1070"/>
      <c r="N1070" s="71"/>
      <c r="O1070"/>
    </row>
    <row r="1071" ht="12.75" customHeight="1" hidden="1"/>
    <row r="1072" ht="12.75" customHeight="1" hidden="1"/>
    <row r="1073" ht="12.75" customHeight="1" hidden="1"/>
    <row r="1074" ht="12.75" customHeight="1" hidden="1"/>
    <row r="1075" ht="12.75" customHeight="1" hidden="1"/>
    <row r="1076" ht="12.75" customHeight="1" hidden="1"/>
    <row r="1077" ht="12.75" customHeight="1" hidden="1"/>
    <row r="1078" ht="12.75" customHeight="1" hidden="1"/>
    <row r="1079" ht="12.75" customHeight="1" hidden="1"/>
    <row r="1080" ht="12.75" customHeight="1" hidden="1"/>
    <row r="1081" ht="12.75" customHeight="1" hidden="1"/>
    <row r="1082" ht="12.75" customHeight="1" hidden="1"/>
    <row r="1083" ht="12.75" customHeight="1" hidden="1"/>
    <row r="1084" ht="12.75" customHeight="1" hidden="1"/>
    <row r="1085" ht="12.75" customHeight="1" hidden="1"/>
    <row r="1086" ht="12.75" customHeight="1" hidden="1"/>
    <row r="1087" ht="12.75" customHeight="1" hidden="1"/>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row r="1105" ht="12.75" customHeight="1" hidden="1"/>
    <row r="1106" ht="12.75" customHeight="1" hidden="1">
      <c r="A1106" t="s">
        <v>1034</v>
      </c>
    </row>
    <row r="1107" ht="12.75" customHeight="1" hidden="1">
      <c r="A1107" t="s">
        <v>1035</v>
      </c>
    </row>
    <row r="1108" ht="12.75" customHeight="1" hidden="1">
      <c r="A1108" s="85" t="s">
        <v>718</v>
      </c>
    </row>
    <row r="1109" ht="12.75" customHeight="1" hidden="1">
      <c r="A1109" s="85" t="s">
        <v>617</v>
      </c>
    </row>
    <row r="1110" ht="12.75" customHeight="1" hidden="1">
      <c r="A1110" s="85" t="s">
        <v>529</v>
      </c>
    </row>
    <row r="1111" ht="12.75" customHeight="1" hidden="1">
      <c r="A1111" s="85" t="s">
        <v>672</v>
      </c>
    </row>
    <row r="1112" ht="12.75" customHeight="1" hidden="1">
      <c r="A1112" s="85" t="s">
        <v>968</v>
      </c>
    </row>
    <row r="1113" ht="12.75" customHeight="1" hidden="1">
      <c r="A1113" s="85" t="s">
        <v>622</v>
      </c>
    </row>
    <row r="1114" ht="12.75" customHeight="1" hidden="1">
      <c r="A1114" s="85" t="s">
        <v>499</v>
      </c>
    </row>
    <row r="1115" ht="12.75" customHeight="1" hidden="1">
      <c r="A1115" s="85" t="s">
        <v>793</v>
      </c>
    </row>
    <row r="1116" ht="12.75" customHeight="1" hidden="1">
      <c r="A1116" s="85" t="s">
        <v>889</v>
      </c>
    </row>
    <row r="1117" ht="12.75" customHeight="1" hidden="1">
      <c r="A1117" s="85" t="s">
        <v>566</v>
      </c>
    </row>
    <row r="1118" ht="12.75" customHeight="1" hidden="1">
      <c r="A1118" s="85" t="s">
        <v>803</v>
      </c>
    </row>
    <row r="1119" ht="12.75" customHeight="1" hidden="1">
      <c r="A1119" s="85" t="s">
        <v>528</v>
      </c>
    </row>
    <row r="1120" ht="12.75" customHeight="1" hidden="1">
      <c r="A1120" s="85" t="s">
        <v>987</v>
      </c>
    </row>
    <row r="1121" ht="12.75" customHeight="1" hidden="1">
      <c r="A1121" s="85" t="s">
        <v>913</v>
      </c>
    </row>
    <row r="1122" ht="12.75" customHeight="1" hidden="1">
      <c r="A1122" s="85" t="s">
        <v>845</v>
      </c>
    </row>
    <row r="1123" ht="12.75" customHeight="1" hidden="1">
      <c r="A1123" s="85" t="s">
        <v>537</v>
      </c>
    </row>
    <row r="1124" ht="12.75" customHeight="1" hidden="1">
      <c r="A1124" s="85" t="s">
        <v>569</v>
      </c>
    </row>
    <row r="1125" ht="12.75" customHeight="1" hidden="1">
      <c r="A1125" s="85" t="s">
        <v>540</v>
      </c>
    </row>
    <row r="1126" ht="12.75" customHeight="1" hidden="1">
      <c r="A1126" s="85" t="s">
        <v>855</v>
      </c>
    </row>
    <row r="1127" ht="12.75" customHeight="1" hidden="1">
      <c r="A1127" s="85" t="s">
        <v>604</v>
      </c>
    </row>
    <row r="1128" ht="12.75" customHeight="1" hidden="1">
      <c r="A1128" s="85" t="s">
        <v>664</v>
      </c>
    </row>
    <row r="1129" ht="12.75" customHeight="1" hidden="1">
      <c r="A1129" s="85" t="s">
        <v>702</v>
      </c>
    </row>
    <row r="1130" ht="12.75" customHeight="1" hidden="1">
      <c r="A1130" s="85" t="s">
        <v>979</v>
      </c>
    </row>
    <row r="1131" ht="12.75" customHeight="1" hidden="1">
      <c r="A1131" s="85" t="s">
        <v>659</v>
      </c>
    </row>
    <row r="1132" ht="12.75" customHeight="1" hidden="1">
      <c r="A1132" s="85" t="s">
        <v>654</v>
      </c>
    </row>
    <row r="1133" ht="12.75" customHeight="1" hidden="1">
      <c r="A1133" s="85" t="s">
        <v>515</v>
      </c>
    </row>
    <row r="1134" ht="12.75" customHeight="1" hidden="1">
      <c r="A1134" s="85" t="s">
        <v>816</v>
      </c>
    </row>
    <row r="1135" ht="12.75" customHeight="1" hidden="1">
      <c r="A1135" s="85" t="s">
        <v>965</v>
      </c>
    </row>
    <row r="1136" ht="12.75" customHeight="1" hidden="1">
      <c r="A1136" s="85" t="s">
        <v>518</v>
      </c>
    </row>
    <row r="1137" ht="12.75" customHeight="1" hidden="1">
      <c r="A1137" s="85" t="s">
        <v>652</v>
      </c>
    </row>
    <row r="1138" ht="12.75" customHeight="1" hidden="1">
      <c r="A1138" s="85" t="s">
        <v>794</v>
      </c>
    </row>
    <row r="1139" ht="12.75" customHeight="1" hidden="1">
      <c r="A1139" s="85" t="s">
        <v>562</v>
      </c>
    </row>
    <row r="1140" ht="12.75" customHeight="1" hidden="1">
      <c r="A1140" s="85" t="s">
        <v>719</v>
      </c>
    </row>
    <row r="1141" ht="12.75" customHeight="1" hidden="1">
      <c r="A1141" s="85" t="s">
        <v>939</v>
      </c>
    </row>
    <row r="1142" ht="12.75" customHeight="1" hidden="1">
      <c r="A1142" s="85" t="s">
        <v>533</v>
      </c>
    </row>
    <row r="1143" ht="12.75" customHeight="1" hidden="1">
      <c r="A1143" s="85" t="s">
        <v>765</v>
      </c>
    </row>
    <row r="1144" ht="12.75" customHeight="1" hidden="1">
      <c r="A1144" s="85" t="s">
        <v>752</v>
      </c>
    </row>
    <row r="1145" ht="12.75" customHeight="1" hidden="1">
      <c r="A1145" s="85" t="s">
        <v>829</v>
      </c>
    </row>
    <row r="1146" ht="12.75" customHeight="1" hidden="1">
      <c r="A1146" s="85" t="s">
        <v>496</v>
      </c>
    </row>
    <row r="1147" ht="12.75" customHeight="1" hidden="1">
      <c r="A1147" s="85" t="s">
        <v>580</v>
      </c>
    </row>
    <row r="1148" ht="12.75" customHeight="1" hidden="1">
      <c r="A1148" s="85" t="s">
        <v>729</v>
      </c>
    </row>
    <row r="1149" ht="12.75" customHeight="1" hidden="1">
      <c r="A1149" s="85" t="s">
        <v>663</v>
      </c>
    </row>
    <row r="1150" ht="12.75" customHeight="1" hidden="1">
      <c r="A1150" s="85" t="s">
        <v>992</v>
      </c>
    </row>
    <row r="1151" ht="12.75" customHeight="1" hidden="1">
      <c r="A1151" s="85" t="s">
        <v>555</v>
      </c>
    </row>
    <row r="1152" ht="12.75" customHeight="1" hidden="1">
      <c r="A1152" s="85" t="s">
        <v>526</v>
      </c>
    </row>
    <row r="1153" ht="12.75" customHeight="1" hidden="1">
      <c r="A1153" s="85" t="s">
        <v>873</v>
      </c>
    </row>
    <row r="1154" ht="12.75" customHeight="1" hidden="1">
      <c r="A1154" s="85" t="s">
        <v>692</v>
      </c>
    </row>
    <row r="1155" ht="12.75" customHeight="1" hidden="1">
      <c r="A1155" s="85" t="s">
        <v>754</v>
      </c>
    </row>
    <row r="1156" ht="12.75" customHeight="1" hidden="1">
      <c r="A1156" s="85" t="s">
        <v>615</v>
      </c>
    </row>
    <row r="1157" ht="12.75" customHeight="1" hidden="1">
      <c r="A1157" s="85" t="s">
        <v>616</v>
      </c>
    </row>
    <row r="1158" ht="12.75" customHeight="1" hidden="1">
      <c r="A1158" s="85" t="s">
        <v>551</v>
      </c>
    </row>
    <row r="1159" ht="12.75" customHeight="1" hidden="1">
      <c r="A1159" s="85" t="s">
        <v>758</v>
      </c>
    </row>
    <row r="1160" ht="12.75" customHeight="1" hidden="1">
      <c r="A1160" s="85" t="s">
        <v>971</v>
      </c>
    </row>
    <row r="1161" ht="12.75" customHeight="1" hidden="1">
      <c r="A1161" s="85" t="s">
        <v>982</v>
      </c>
    </row>
    <row r="1162" ht="12.75" customHeight="1" hidden="1">
      <c r="A1162" s="85" t="s">
        <v>981</v>
      </c>
    </row>
    <row r="1163" ht="12.75" customHeight="1" hidden="1">
      <c r="A1163" s="85" t="s">
        <v>627</v>
      </c>
    </row>
    <row r="1164" ht="12.75" customHeight="1" hidden="1">
      <c r="A1164" s="85" t="s">
        <v>549</v>
      </c>
    </row>
    <row r="1165" ht="12.75" customHeight="1" hidden="1">
      <c r="A1165" s="85" t="s">
        <v>579</v>
      </c>
    </row>
    <row r="1166" ht="12.75" customHeight="1" hidden="1">
      <c r="A1166" s="85" t="s">
        <v>894</v>
      </c>
    </row>
    <row r="1167" ht="12.75" customHeight="1" hidden="1">
      <c r="A1167" s="85" t="s">
        <v>966</v>
      </c>
    </row>
    <row r="1168" ht="12.75" customHeight="1" hidden="1">
      <c r="A1168" s="85" t="s">
        <v>497</v>
      </c>
    </row>
    <row r="1169" ht="12.75" customHeight="1" hidden="1">
      <c r="A1169" s="85" t="s">
        <v>495</v>
      </c>
    </row>
    <row r="1170" ht="12.75" customHeight="1" hidden="1">
      <c r="A1170" s="85" t="s">
        <v>646</v>
      </c>
    </row>
    <row r="1171" ht="12.75" customHeight="1" hidden="1">
      <c r="A1171" s="85" t="s">
        <v>565</v>
      </c>
    </row>
    <row r="1172" ht="12.75" customHeight="1" hidden="1">
      <c r="A1172" s="85" t="s">
        <v>868</v>
      </c>
    </row>
    <row r="1173" ht="12.75" customHeight="1" hidden="1">
      <c r="A1173" s="85" t="s">
        <v>550</v>
      </c>
    </row>
    <row r="1174" ht="12.75" customHeight="1" hidden="1">
      <c r="A1174" s="85" t="s">
        <v>585</v>
      </c>
    </row>
    <row r="1175" ht="12.75" customHeight="1" hidden="1">
      <c r="A1175" s="85" t="s">
        <v>641</v>
      </c>
    </row>
    <row r="1176" ht="12.75" customHeight="1" hidden="1">
      <c r="A1176" s="85" t="s">
        <v>643</v>
      </c>
    </row>
    <row r="1177" ht="12.75" customHeight="1" hidden="1">
      <c r="A1177" s="85" t="s">
        <v>578</v>
      </c>
    </row>
    <row r="1178" ht="12.75" customHeight="1" hidden="1">
      <c r="A1178" s="85" t="s">
        <v>995</v>
      </c>
    </row>
    <row r="1179" ht="12.75" customHeight="1" hidden="1">
      <c r="A1179" s="85" t="s">
        <v>834</v>
      </c>
    </row>
    <row r="1180" ht="12.75" customHeight="1" hidden="1">
      <c r="A1180" s="85" t="s">
        <v>570</v>
      </c>
    </row>
    <row r="1181" ht="12.75" customHeight="1" hidden="1">
      <c r="A1181" s="85" t="s">
        <v>716</v>
      </c>
    </row>
    <row r="1182" ht="12.75" customHeight="1" hidden="1">
      <c r="A1182" s="85" t="s">
        <v>640</v>
      </c>
    </row>
    <row r="1183" ht="12.75" customHeight="1" hidden="1">
      <c r="A1183" s="85" t="s">
        <v>651</v>
      </c>
    </row>
    <row r="1184" ht="12.75" customHeight="1" hidden="1">
      <c r="A1184" s="85" t="s">
        <v>813</v>
      </c>
    </row>
    <row r="1185" ht="12.75" customHeight="1" hidden="1">
      <c r="A1185" s="85" t="s">
        <v>870</v>
      </c>
    </row>
    <row r="1186" ht="12.75" customHeight="1" hidden="1">
      <c r="A1186" s="85" t="s">
        <v>632</v>
      </c>
    </row>
    <row r="1187" ht="12.75" customHeight="1" hidden="1">
      <c r="A1187" s="85" t="s">
        <v>724</v>
      </c>
    </row>
    <row r="1188" ht="12.75" customHeight="1" hidden="1">
      <c r="A1188" s="85" t="s">
        <v>728</v>
      </c>
    </row>
    <row r="1189" ht="12.75" customHeight="1" hidden="1">
      <c r="A1189" s="85" t="s">
        <v>653</v>
      </c>
    </row>
    <row r="1190" ht="12.75" customHeight="1" hidden="1">
      <c r="A1190" s="85" t="s">
        <v>962</v>
      </c>
    </row>
    <row r="1191" ht="12.75" customHeight="1" hidden="1">
      <c r="A1191" s="85" t="s">
        <v>856</v>
      </c>
    </row>
    <row r="1192" ht="12.75" customHeight="1" hidden="1">
      <c r="A1192" s="85" t="s">
        <v>964</v>
      </c>
    </row>
    <row r="1193" ht="12.75" customHeight="1" hidden="1">
      <c r="A1193" s="85" t="s">
        <v>749</v>
      </c>
    </row>
    <row r="1194" ht="12.75" customHeight="1" hidden="1">
      <c r="A1194" s="85" t="s">
        <v>742</v>
      </c>
    </row>
    <row r="1195" ht="12.75" customHeight="1" hidden="1">
      <c r="A1195" s="85" t="s">
        <v>741</v>
      </c>
    </row>
    <row r="1196" ht="12.75" customHeight="1" hidden="1">
      <c r="A1196" s="85" t="s">
        <v>649</v>
      </c>
    </row>
    <row r="1197" ht="12.75" customHeight="1" hidden="1">
      <c r="A1197" s="85" t="s">
        <v>759</v>
      </c>
    </row>
    <row r="1198" ht="12.75" customHeight="1" hidden="1">
      <c r="A1198" s="85" t="s">
        <v>874</v>
      </c>
    </row>
    <row r="1199" ht="12.75" customHeight="1" hidden="1">
      <c r="A1199" s="85" t="s">
        <v>875</v>
      </c>
    </row>
    <row r="1200" ht="12.75" customHeight="1" hidden="1">
      <c r="A1200" s="85" t="s">
        <v>501</v>
      </c>
    </row>
    <row r="1201" ht="12.75" customHeight="1" hidden="1">
      <c r="A1201" s="85" t="s">
        <v>993</v>
      </c>
    </row>
    <row r="1202" ht="12.75" customHeight="1" hidden="1">
      <c r="A1202" s="85" t="s">
        <v>502</v>
      </c>
    </row>
    <row r="1203" ht="12.75" customHeight="1" hidden="1">
      <c r="A1203" s="85" t="s">
        <v>779</v>
      </c>
    </row>
    <row r="1204" ht="12.75" customHeight="1" hidden="1">
      <c r="A1204" s="85" t="s">
        <v>756</v>
      </c>
    </row>
    <row r="1205" ht="12.75" customHeight="1" hidden="1">
      <c r="A1205" s="85" t="s">
        <v>853</v>
      </c>
    </row>
    <row r="1206" ht="12.75" customHeight="1" hidden="1">
      <c r="A1206" s="85" t="s">
        <v>792</v>
      </c>
    </row>
    <row r="1207" ht="12.75" customHeight="1" hidden="1">
      <c r="A1207" s="85" t="s">
        <v>547</v>
      </c>
    </row>
    <row r="1208" ht="12.75" customHeight="1" hidden="1">
      <c r="A1208" s="85" t="s">
        <v>764</v>
      </c>
    </row>
    <row r="1209" ht="12.75" customHeight="1" hidden="1">
      <c r="A1209" s="85" t="s">
        <v>895</v>
      </c>
    </row>
    <row r="1210" ht="12.75" customHeight="1" hidden="1">
      <c r="A1210" s="85" t="s">
        <v>814</v>
      </c>
    </row>
    <row r="1211" ht="12.75" customHeight="1" hidden="1">
      <c r="A1211" s="85" t="s">
        <v>491</v>
      </c>
    </row>
    <row r="1212" ht="12.75" customHeight="1" hidden="1">
      <c r="A1212" s="85" t="s">
        <v>655</v>
      </c>
    </row>
    <row r="1213" ht="12.75" customHeight="1" hidden="1">
      <c r="A1213" s="85" t="s">
        <v>628</v>
      </c>
    </row>
    <row r="1214" ht="12.75" customHeight="1" hidden="1">
      <c r="A1214" s="85" t="s">
        <v>680</v>
      </c>
    </row>
    <row r="1215" ht="12.75" customHeight="1" hidden="1">
      <c r="A1215" s="85" t="s">
        <v>817</v>
      </c>
    </row>
    <row r="1216" ht="12.75" customHeight="1" hidden="1">
      <c r="A1216" s="85" t="s">
        <v>823</v>
      </c>
    </row>
    <row r="1217" ht="12.75" customHeight="1" hidden="1">
      <c r="A1217" s="85" t="s">
        <v>560</v>
      </c>
    </row>
    <row r="1218" ht="12.75" customHeight="1" hidden="1">
      <c r="A1218" s="85" t="s">
        <v>797</v>
      </c>
    </row>
    <row r="1219" ht="12.75" customHeight="1" hidden="1">
      <c r="A1219" s="85" t="s">
        <v>521</v>
      </c>
    </row>
    <row r="1220" ht="12.75" customHeight="1" hidden="1">
      <c r="A1220" s="85" t="s">
        <v>715</v>
      </c>
    </row>
    <row r="1221" ht="12.75" customHeight="1" hidden="1">
      <c r="A1221" s="85" t="s">
        <v>563</v>
      </c>
    </row>
    <row r="1222" ht="12.75" customHeight="1" hidden="1">
      <c r="A1222" s="85" t="s">
        <v>944</v>
      </c>
    </row>
    <row r="1223" ht="12.75" customHeight="1" hidden="1">
      <c r="A1223" s="85" t="s">
        <v>727</v>
      </c>
    </row>
    <row r="1224" ht="12.75" customHeight="1" hidden="1">
      <c r="A1224" s="85" t="s">
        <v>815</v>
      </c>
    </row>
    <row r="1225" ht="12.75" customHeight="1" hidden="1">
      <c r="A1225" s="85" t="s">
        <v>877</v>
      </c>
    </row>
    <row r="1226" ht="12.75" customHeight="1" hidden="1">
      <c r="A1226" s="85" t="s">
        <v>785</v>
      </c>
    </row>
    <row r="1227" ht="12.75" customHeight="1" hidden="1">
      <c r="A1227" s="85" t="s">
        <v>790</v>
      </c>
    </row>
    <row r="1228" ht="12.75" customHeight="1" hidden="1">
      <c r="A1228" s="85" t="s">
        <v>675</v>
      </c>
    </row>
    <row r="1229" ht="12.75" customHeight="1" hidden="1">
      <c r="A1229" s="85" t="s">
        <v>821</v>
      </c>
    </row>
    <row r="1230" ht="12.75" customHeight="1" hidden="1">
      <c r="A1230" s="85" t="s">
        <v>780</v>
      </c>
    </row>
    <row r="1231" ht="12.75" customHeight="1" hidden="1">
      <c r="A1231" s="85" t="s">
        <v>837</v>
      </c>
    </row>
    <row r="1232" ht="12.75" customHeight="1" hidden="1">
      <c r="A1232" s="85" t="s">
        <v>771</v>
      </c>
    </row>
    <row r="1233" ht="12.75" customHeight="1" hidden="1">
      <c r="A1233" s="85" t="s">
        <v>581</v>
      </c>
    </row>
    <row r="1234" ht="12.75" customHeight="1" hidden="1">
      <c r="A1234" s="85" t="s">
        <v>782</v>
      </c>
    </row>
    <row r="1235" ht="12.75" customHeight="1" hidden="1">
      <c r="A1235" s="85" t="s">
        <v>639</v>
      </c>
    </row>
    <row r="1236" ht="12.75" customHeight="1" hidden="1">
      <c r="A1236" s="85" t="s">
        <v>541</v>
      </c>
    </row>
    <row r="1237" ht="12.75" customHeight="1" hidden="1">
      <c r="A1237" s="85" t="s">
        <v>514</v>
      </c>
    </row>
    <row r="1238" ht="12.75" customHeight="1" hidden="1">
      <c r="A1238" s="85" t="s">
        <v>527</v>
      </c>
    </row>
    <row r="1239" ht="12.75" customHeight="1" hidden="1">
      <c r="A1239" s="85" t="s">
        <v>880</v>
      </c>
    </row>
    <row r="1240" ht="12.75" customHeight="1" hidden="1">
      <c r="A1240" s="85" t="s">
        <v>878</v>
      </c>
    </row>
    <row r="1241" ht="12.75" customHeight="1" hidden="1">
      <c r="A1241" s="85" t="s">
        <v>769</v>
      </c>
    </row>
    <row r="1242" ht="12.75" customHeight="1" hidden="1">
      <c r="A1242" s="85" t="s">
        <v>648</v>
      </c>
    </row>
    <row r="1243" ht="12.75" customHeight="1" hidden="1">
      <c r="A1243" s="85" t="s">
        <v>599</v>
      </c>
    </row>
    <row r="1244" ht="12.75" customHeight="1" hidden="1">
      <c r="A1244" s="85" t="s">
        <v>587</v>
      </c>
    </row>
    <row r="1245" ht="12.75" customHeight="1" hidden="1">
      <c r="A1245" s="85" t="s">
        <v>636</v>
      </c>
    </row>
    <row r="1246" ht="12.75" customHeight="1" hidden="1">
      <c r="A1246" s="85" t="s">
        <v>864</v>
      </c>
    </row>
    <row r="1247" ht="12.75" customHeight="1" hidden="1">
      <c r="A1247" s="85" t="s">
        <v>583</v>
      </c>
    </row>
    <row r="1248" ht="12.75" customHeight="1" hidden="1">
      <c r="A1248" s="85" t="s">
        <v>887</v>
      </c>
    </row>
    <row r="1249" ht="12.75" customHeight="1" hidden="1">
      <c r="A1249" s="85" t="s">
        <v>620</v>
      </c>
    </row>
    <row r="1250" ht="12.75" customHeight="1" hidden="1">
      <c r="A1250" s="85" t="s">
        <v>850</v>
      </c>
    </row>
    <row r="1251" ht="12.75" customHeight="1" hidden="1">
      <c r="A1251" s="85" t="s">
        <v>876</v>
      </c>
    </row>
    <row r="1252" ht="12.75" customHeight="1" hidden="1">
      <c r="A1252" s="85" t="s">
        <v>624</v>
      </c>
    </row>
    <row r="1253" ht="12.75" customHeight="1" hidden="1">
      <c r="A1253" s="85" t="s">
        <v>882</v>
      </c>
    </row>
    <row r="1254" ht="12.75" customHeight="1" hidden="1">
      <c r="A1254" s="85" t="s">
        <v>883</v>
      </c>
    </row>
    <row r="1255" ht="12.75" customHeight="1" hidden="1">
      <c r="A1255" s="85" t="s">
        <v>757</v>
      </c>
    </row>
    <row r="1256" ht="12.75" customHeight="1" hidden="1">
      <c r="A1256" s="85" t="s">
        <v>706</v>
      </c>
    </row>
    <row r="1257" ht="12.75" customHeight="1" hidden="1">
      <c r="A1257" s="85" t="s">
        <v>703</v>
      </c>
    </row>
    <row r="1258" ht="12.75" customHeight="1" hidden="1">
      <c r="A1258" s="85" t="s">
        <v>722</v>
      </c>
    </row>
    <row r="1259" ht="12.75" customHeight="1" hidden="1">
      <c r="A1259" s="85" t="s">
        <v>559</v>
      </c>
    </row>
    <row r="1260" ht="12.75" customHeight="1" hidden="1">
      <c r="A1260" s="85" t="s">
        <v>534</v>
      </c>
    </row>
    <row r="1261" ht="12.75" customHeight="1" hidden="1">
      <c r="A1261" s="85" t="s">
        <v>608</v>
      </c>
    </row>
    <row r="1262" ht="12.75" customHeight="1" hidden="1">
      <c r="A1262" s="85" t="s">
        <v>773</v>
      </c>
    </row>
    <row r="1263" ht="12.75" customHeight="1" hidden="1">
      <c r="A1263" s="85" t="s">
        <v>498</v>
      </c>
    </row>
    <row r="1264" ht="12.75" customHeight="1" hidden="1">
      <c r="A1264" s="85" t="s">
        <v>787</v>
      </c>
    </row>
    <row r="1265" ht="12.75" customHeight="1" hidden="1">
      <c r="A1265" s="85" t="s">
        <v>784</v>
      </c>
    </row>
    <row r="1266" ht="12.75" customHeight="1" hidden="1">
      <c r="A1266" s="85" t="s">
        <v>671</v>
      </c>
    </row>
    <row r="1267" ht="12.75" customHeight="1" hidden="1">
      <c r="A1267" s="85" t="s">
        <v>582</v>
      </c>
    </row>
    <row r="1268" ht="12.75" customHeight="1" hidden="1">
      <c r="A1268" s="85" t="s">
        <v>786</v>
      </c>
    </row>
    <row r="1269" ht="12.75" customHeight="1" hidden="1">
      <c r="A1269" s="85" t="s">
        <v>791</v>
      </c>
    </row>
    <row r="1270" ht="12.75" customHeight="1" hidden="1">
      <c r="A1270" s="85" t="s">
        <v>699</v>
      </c>
    </row>
    <row r="1271" ht="12.75" customHeight="1" hidden="1">
      <c r="A1271" s="85" t="s">
        <v>846</v>
      </c>
    </row>
    <row r="1272" ht="12.75" customHeight="1" hidden="1">
      <c r="A1272" s="85" t="s">
        <v>536</v>
      </c>
    </row>
    <row r="1273" ht="12.75" customHeight="1" hidden="1">
      <c r="A1273" s="85" t="s">
        <v>535</v>
      </c>
    </row>
    <row r="1274" ht="12.75" customHeight="1" hidden="1">
      <c r="A1274" s="85" t="s">
        <v>770</v>
      </c>
    </row>
    <row r="1275" ht="12.75" customHeight="1" hidden="1">
      <c r="A1275" s="85" t="s">
        <v>945</v>
      </c>
    </row>
    <row r="1276" ht="12.75" customHeight="1" hidden="1">
      <c r="A1276" s="85" t="s">
        <v>618</v>
      </c>
    </row>
    <row r="1277" ht="12.75" customHeight="1" hidden="1">
      <c r="A1277" s="85" t="s">
        <v>833</v>
      </c>
    </row>
    <row r="1278" ht="12.75" customHeight="1" hidden="1">
      <c r="A1278" s="85" t="s">
        <v>557</v>
      </c>
    </row>
    <row r="1279" ht="12.75" customHeight="1" hidden="1">
      <c r="A1279" s="85" t="s">
        <v>947</v>
      </c>
    </row>
    <row r="1280" ht="12.75" customHeight="1" hidden="1">
      <c r="A1280" s="85" t="s">
        <v>670</v>
      </c>
    </row>
    <row r="1281" ht="12.75" customHeight="1" hidden="1">
      <c r="A1281" s="85" t="s">
        <v>625</v>
      </c>
    </row>
    <row r="1282" ht="12.75" customHeight="1" hidden="1">
      <c r="A1282" s="85" t="s">
        <v>589</v>
      </c>
    </row>
    <row r="1283" ht="12.75" customHeight="1" hidden="1">
      <c r="A1283" s="85" t="s">
        <v>603</v>
      </c>
    </row>
    <row r="1284" ht="12.75" customHeight="1" hidden="1">
      <c r="A1284" s="85" t="s">
        <v>638</v>
      </c>
    </row>
    <row r="1285" ht="12.75" customHeight="1" hidden="1">
      <c r="A1285" s="85" t="s">
        <v>573</v>
      </c>
    </row>
    <row r="1286" ht="12.75" customHeight="1" hidden="1">
      <c r="A1286" s="85" t="s">
        <v>865</v>
      </c>
    </row>
    <row r="1287" ht="12.75" customHeight="1" hidden="1">
      <c r="A1287" s="85" t="s">
        <v>997</v>
      </c>
    </row>
    <row r="1288" ht="12.75" customHeight="1" hidden="1">
      <c r="A1288" s="85" t="s">
        <v>693</v>
      </c>
    </row>
    <row r="1289" ht="12.75" customHeight="1" hidden="1">
      <c r="A1289" s="85" t="s">
        <v>626</v>
      </c>
    </row>
    <row r="1290" ht="12.75" customHeight="1" hidden="1">
      <c r="A1290" s="85" t="s">
        <v>554</v>
      </c>
    </row>
    <row r="1291" ht="12.75" customHeight="1" hidden="1">
      <c r="A1291" s="85" t="s">
        <v>500</v>
      </c>
    </row>
    <row r="1292" ht="12.75" customHeight="1" hidden="1">
      <c r="A1292" s="85" t="s">
        <v>571</v>
      </c>
    </row>
    <row r="1293" ht="12.75" customHeight="1" hidden="1">
      <c r="A1293" s="85" t="s">
        <v>642</v>
      </c>
    </row>
    <row r="1294" ht="12.75" customHeight="1" hidden="1">
      <c r="A1294" s="85" t="s">
        <v>967</v>
      </c>
    </row>
    <row r="1295" ht="12.75" customHeight="1" hidden="1">
      <c r="A1295" s="85" t="s">
        <v>994</v>
      </c>
    </row>
    <row r="1296" ht="12.75" customHeight="1" hidden="1">
      <c r="A1296" s="85" t="s">
        <v>503</v>
      </c>
    </row>
    <row r="1297" ht="12.75" customHeight="1" hidden="1">
      <c r="A1297" s="85" t="s">
        <v>511</v>
      </c>
    </row>
    <row r="1298" ht="12.75" customHeight="1" hidden="1">
      <c r="A1298" s="85" t="s">
        <v>955</v>
      </c>
    </row>
    <row r="1299" ht="12.75" customHeight="1" hidden="1">
      <c r="A1299" s="85" t="s">
        <v>704</v>
      </c>
    </row>
    <row r="1300" ht="12.75" customHeight="1" hidden="1">
      <c r="A1300" s="85" t="s">
        <v>1005</v>
      </c>
    </row>
    <row r="1301" ht="12.75" customHeight="1" hidden="1">
      <c r="A1301" s="85" t="s">
        <v>891</v>
      </c>
    </row>
    <row r="1302" ht="12.75" customHeight="1" hidden="1">
      <c r="A1302" s="85" t="s">
        <v>760</v>
      </c>
    </row>
    <row r="1303" ht="12.75" customHeight="1" hidden="1">
      <c r="A1303" s="85" t="s">
        <v>940</v>
      </c>
    </row>
    <row r="1304" ht="12.75" customHeight="1" hidden="1">
      <c r="A1304" s="85" t="s">
        <v>601</v>
      </c>
    </row>
    <row r="1305" ht="12.75" customHeight="1" hidden="1">
      <c r="A1305" s="85" t="s">
        <v>862</v>
      </c>
    </row>
    <row r="1306" ht="12.75" customHeight="1" hidden="1">
      <c r="A1306" s="85" t="s">
        <v>820</v>
      </c>
    </row>
    <row r="1307" ht="12.75" customHeight="1" hidden="1">
      <c r="A1307" s="85" t="s">
        <v>842</v>
      </c>
    </row>
    <row r="1308" ht="12.75" customHeight="1" hidden="1">
      <c r="A1308" s="85" t="s">
        <v>544</v>
      </c>
    </row>
    <row r="1309" ht="12.75" customHeight="1" hidden="1">
      <c r="A1309" s="85" t="s">
        <v>888</v>
      </c>
    </row>
    <row r="1310" ht="12.75" customHeight="1" hidden="1">
      <c r="A1310" s="85" t="s">
        <v>872</v>
      </c>
    </row>
    <row r="1311" ht="12.75" customHeight="1" hidden="1">
      <c r="A1311" s="85" t="s">
        <v>861</v>
      </c>
    </row>
    <row r="1312" ht="12.75" customHeight="1" hidden="1">
      <c r="A1312" s="85" t="s">
        <v>574</v>
      </c>
    </row>
    <row r="1313" ht="12.75" customHeight="1" hidden="1">
      <c r="A1313" s="85" t="s">
        <v>612</v>
      </c>
    </row>
    <row r="1314" ht="12.75" customHeight="1" hidden="1">
      <c r="A1314" s="85" t="s">
        <v>818</v>
      </c>
    </row>
    <row r="1315" ht="12.75" customHeight="1" hidden="1">
      <c r="A1315" s="85" t="s">
        <v>819</v>
      </c>
    </row>
    <row r="1316" ht="12.75" customHeight="1" hidden="1">
      <c r="A1316" s="85" t="s">
        <v>991</v>
      </c>
    </row>
    <row r="1317" ht="12.75" customHeight="1" hidden="1">
      <c r="A1317" s="85" t="s">
        <v>576</v>
      </c>
    </row>
    <row r="1318" ht="12.75" customHeight="1" hidden="1">
      <c r="A1318" s="85" t="s">
        <v>950</v>
      </c>
    </row>
    <row r="1319" ht="12.75" customHeight="1" hidden="1">
      <c r="A1319" s="85" t="s">
        <v>755</v>
      </c>
    </row>
    <row r="1320" ht="12.75" customHeight="1" hidden="1">
      <c r="A1320" s="85" t="s">
        <v>960</v>
      </c>
    </row>
    <row r="1321" ht="12.75" customHeight="1" hidden="1">
      <c r="A1321" s="85" t="s">
        <v>858</v>
      </c>
    </row>
    <row r="1322" ht="12.75" customHeight="1" hidden="1">
      <c r="A1322" s="85" t="s">
        <v>721</v>
      </c>
    </row>
    <row r="1323" ht="12.75" customHeight="1" hidden="1">
      <c r="A1323" s="85" t="s">
        <v>980</v>
      </c>
    </row>
    <row r="1324" ht="12.75" customHeight="1" hidden="1">
      <c r="A1324" s="85" t="s">
        <v>973</v>
      </c>
    </row>
    <row r="1325" ht="12.75" customHeight="1" hidden="1">
      <c r="A1325" s="85" t="s">
        <v>730</v>
      </c>
    </row>
    <row r="1326" ht="12.75" customHeight="1" hidden="1">
      <c r="A1326" s="85" t="s">
        <v>635</v>
      </c>
    </row>
    <row r="1327" ht="12.75" customHeight="1" hidden="1">
      <c r="A1327" s="85" t="s">
        <v>956</v>
      </c>
    </row>
    <row r="1328" ht="12.75" customHeight="1" hidden="1">
      <c r="A1328" s="85" t="s">
        <v>696</v>
      </c>
    </row>
    <row r="1329" ht="12.75" customHeight="1" hidden="1">
      <c r="A1329" s="85" t="s">
        <v>611</v>
      </c>
    </row>
    <row r="1330" ht="12.75" customHeight="1" hidden="1">
      <c r="A1330" s="85" t="s">
        <v>836</v>
      </c>
    </row>
    <row r="1331" ht="12.75" customHeight="1" hidden="1">
      <c r="A1331" s="85" t="s">
        <v>959</v>
      </c>
    </row>
    <row r="1332" ht="12.75" customHeight="1" hidden="1">
      <c r="A1332" s="85" t="s">
        <v>543</v>
      </c>
    </row>
    <row r="1333" ht="12.75" customHeight="1" hidden="1">
      <c r="A1333" s="85" t="s">
        <v>542</v>
      </c>
    </row>
    <row r="1334" ht="12.75" customHeight="1" hidden="1">
      <c r="A1334" s="85" t="s">
        <v>523</v>
      </c>
    </row>
    <row r="1335" ht="12.75" customHeight="1" hidden="1">
      <c r="A1335" s="85" t="s">
        <v>686</v>
      </c>
    </row>
    <row r="1336" ht="12.75" customHeight="1" hidden="1">
      <c r="A1336" s="85" t="s">
        <v>969</v>
      </c>
    </row>
    <row r="1337" ht="12.75" customHeight="1" hidden="1">
      <c r="A1337" s="85" t="s">
        <v>505</v>
      </c>
    </row>
    <row r="1338" ht="12.75" customHeight="1" hidden="1">
      <c r="A1338" s="85" t="s">
        <v>546</v>
      </c>
    </row>
    <row r="1339" ht="12.75" customHeight="1" hidden="1">
      <c r="A1339" s="85" t="s">
        <v>799</v>
      </c>
    </row>
    <row r="1340" ht="12.75" customHeight="1" hidden="1">
      <c r="A1340" s="85" t="s">
        <v>726</v>
      </c>
    </row>
    <row r="1341" ht="12.75" customHeight="1" hidden="1">
      <c r="A1341" s="85" t="s">
        <v>890</v>
      </c>
    </row>
    <row r="1342" ht="12.75" customHeight="1" hidden="1">
      <c r="A1342" s="85" t="s">
        <v>661</v>
      </c>
    </row>
    <row r="1343" ht="12.75" customHeight="1" hidden="1">
      <c r="A1343" s="85" t="s">
        <v>667</v>
      </c>
    </row>
    <row r="1344" ht="12.75" customHeight="1" hidden="1">
      <c r="A1344" s="85" t="s">
        <v>519</v>
      </c>
    </row>
    <row r="1345" ht="12.75" customHeight="1" hidden="1">
      <c r="A1345" s="85" t="s">
        <v>976</v>
      </c>
    </row>
    <row r="1346" ht="12.75" customHeight="1" hidden="1">
      <c r="A1346" s="85" t="s">
        <v>954</v>
      </c>
    </row>
    <row r="1347" ht="12.75" customHeight="1" hidden="1">
      <c r="A1347" s="85" t="s">
        <v>871</v>
      </c>
    </row>
    <row r="1348" ht="12.75" customHeight="1" hidden="1">
      <c r="A1348" s="85" t="s">
        <v>647</v>
      </c>
    </row>
    <row r="1349" ht="12.75" customHeight="1" hidden="1">
      <c r="A1349" s="85" t="s">
        <v>673</v>
      </c>
    </row>
    <row r="1350" ht="12.75" customHeight="1" hidden="1">
      <c r="A1350" s="85" t="s">
        <v>884</v>
      </c>
    </row>
    <row r="1351" ht="12.75" customHeight="1" hidden="1">
      <c r="A1351" s="85" t="s">
        <v>665</v>
      </c>
    </row>
    <row r="1352" ht="12.75" customHeight="1" hidden="1">
      <c r="A1352" s="85" t="s">
        <v>746</v>
      </c>
    </row>
    <row r="1353" ht="12.75" customHeight="1" hidden="1">
      <c r="A1353" s="85" t="s">
        <v>841</v>
      </c>
    </row>
    <row r="1354" ht="12.75" customHeight="1" hidden="1">
      <c r="A1354" s="85" t="s">
        <v>963</v>
      </c>
    </row>
    <row r="1355" ht="12.75" customHeight="1" hidden="1">
      <c r="A1355" s="85" t="s">
        <v>844</v>
      </c>
    </row>
    <row r="1356" ht="12.75" customHeight="1" hidden="1">
      <c r="A1356" s="85" t="s">
        <v>678</v>
      </c>
    </row>
    <row r="1357" ht="12.75" customHeight="1" hidden="1">
      <c r="A1357" s="85" t="s">
        <v>832</v>
      </c>
    </row>
    <row r="1358" ht="12.75" customHeight="1" hidden="1">
      <c r="A1358" s="85" t="s">
        <v>679</v>
      </c>
    </row>
    <row r="1359" ht="12.75" customHeight="1" hidden="1">
      <c r="A1359" s="85" t="s">
        <v>738</v>
      </c>
    </row>
    <row r="1360" ht="12.75" customHeight="1" hidden="1">
      <c r="A1360" s="85" t="s">
        <v>747</v>
      </c>
    </row>
    <row r="1361" ht="12.75" customHeight="1" hidden="1">
      <c r="A1361" s="85" t="s">
        <v>606</v>
      </c>
    </row>
    <row r="1362" ht="12.75" customHeight="1" hidden="1">
      <c r="A1362" s="85" t="s">
        <v>946</v>
      </c>
    </row>
    <row r="1363" ht="12.75" customHeight="1" hidden="1">
      <c r="A1363" s="85" t="s">
        <v>676</v>
      </c>
    </row>
    <row r="1364" ht="12.75" customHeight="1" hidden="1">
      <c r="A1364" s="85" t="s">
        <v>972</v>
      </c>
    </row>
    <row r="1365" ht="12.75" customHeight="1" hidden="1">
      <c r="A1365" s="85" t="s">
        <v>577</v>
      </c>
    </row>
    <row r="1366" ht="12.75" customHeight="1" hidden="1">
      <c r="A1366" s="85" t="s">
        <v>1008</v>
      </c>
    </row>
    <row r="1367" ht="12.75" customHeight="1" hidden="1">
      <c r="A1367" s="85" t="s">
        <v>750</v>
      </c>
    </row>
    <row r="1368" ht="12.75" customHeight="1" hidden="1">
      <c r="A1368" s="85" t="s">
        <v>584</v>
      </c>
    </row>
    <row r="1369" ht="12.75" customHeight="1" hidden="1">
      <c r="A1369" s="85" t="s">
        <v>854</v>
      </c>
    </row>
    <row r="1370" ht="12.75" customHeight="1" hidden="1">
      <c r="A1370" s="85" t="s">
        <v>835</v>
      </c>
    </row>
    <row r="1371" ht="12.75" customHeight="1" hidden="1">
      <c r="A1371" s="85" t="s">
        <v>985</v>
      </c>
    </row>
    <row r="1372" ht="12.75" customHeight="1" hidden="1">
      <c r="A1372" s="85" t="s">
        <v>961</v>
      </c>
    </row>
    <row r="1373" ht="12.75" customHeight="1" hidden="1">
      <c r="A1373" s="85" t="s">
        <v>623</v>
      </c>
    </row>
    <row r="1374" ht="12.75" customHeight="1" hidden="1">
      <c r="A1374" s="85" t="s">
        <v>561</v>
      </c>
    </row>
    <row r="1375" ht="12.75" customHeight="1" hidden="1">
      <c r="A1375" s="85" t="s">
        <v>568</v>
      </c>
    </row>
    <row r="1376" ht="12.75" customHeight="1" hidden="1">
      <c r="A1376" s="85" t="s">
        <v>781</v>
      </c>
    </row>
    <row r="1377" ht="12.75" customHeight="1" hidden="1">
      <c r="A1377" s="85" t="s">
        <v>558</v>
      </c>
    </row>
    <row r="1378" ht="12.75" customHeight="1" hidden="1">
      <c r="A1378" s="85" t="s">
        <v>860</v>
      </c>
    </row>
    <row r="1379" ht="12.75" customHeight="1" hidden="1">
      <c r="A1379" s="85" t="s">
        <v>831</v>
      </c>
    </row>
    <row r="1380" ht="12.75" customHeight="1" hidden="1">
      <c r="A1380" s="85" t="s">
        <v>698</v>
      </c>
    </row>
    <row r="1381" ht="12.75" customHeight="1" hidden="1">
      <c r="A1381" s="85" t="s">
        <v>697</v>
      </c>
    </row>
    <row r="1382" ht="12.75" customHeight="1" hidden="1">
      <c r="A1382" s="85" t="s">
        <v>745</v>
      </c>
    </row>
    <row r="1383" ht="12.75" customHeight="1" hidden="1">
      <c r="A1383" s="85" t="s">
        <v>691</v>
      </c>
    </row>
    <row r="1384" ht="12.75" customHeight="1" hidden="1">
      <c r="A1384" s="85" t="s">
        <v>644</v>
      </c>
    </row>
    <row r="1385" ht="12.75" customHeight="1" hidden="1">
      <c r="A1385" s="85" t="s">
        <v>645</v>
      </c>
    </row>
    <row r="1386" ht="12.75" customHeight="1" hidden="1">
      <c r="A1386" s="85" t="s">
        <v>952</v>
      </c>
    </row>
    <row r="1387" ht="12.75" customHeight="1" hidden="1">
      <c r="A1387" s="85" t="s">
        <v>531</v>
      </c>
    </row>
    <row r="1388" ht="12.75" customHeight="1" hidden="1">
      <c r="A1388" s="85" t="s">
        <v>739</v>
      </c>
    </row>
    <row r="1389" ht="12.75" customHeight="1" hidden="1">
      <c r="A1389" s="85" t="s">
        <v>530</v>
      </c>
    </row>
    <row r="1390" ht="12.75" customHeight="1" hidden="1">
      <c r="A1390" s="85" t="s">
        <v>714</v>
      </c>
    </row>
    <row r="1391" ht="12.75" customHeight="1" hidden="1">
      <c r="A1391" s="85" t="s">
        <v>532</v>
      </c>
    </row>
    <row r="1392" ht="12.75" customHeight="1" hidden="1">
      <c r="A1392" s="85" t="s">
        <v>493</v>
      </c>
    </row>
    <row r="1393" ht="12.75" customHeight="1" hidden="1">
      <c r="A1393" s="85" t="s">
        <v>594</v>
      </c>
    </row>
    <row r="1394" ht="12.75" customHeight="1" hidden="1">
      <c r="A1394" s="85" t="s">
        <v>1007</v>
      </c>
    </row>
    <row r="1395" ht="12.75" customHeight="1" hidden="1">
      <c r="A1395" s="85" t="s">
        <v>766</v>
      </c>
    </row>
    <row r="1396" ht="12.75" customHeight="1" hidden="1">
      <c r="A1396" s="85" t="s">
        <v>822</v>
      </c>
    </row>
    <row r="1397" ht="12.75" customHeight="1" hidden="1">
      <c r="A1397" s="85" t="s">
        <v>681</v>
      </c>
    </row>
    <row r="1398" ht="12.75" customHeight="1" hidden="1">
      <c r="A1398" s="85" t="s">
        <v>843</v>
      </c>
    </row>
    <row r="1399" ht="12.75" customHeight="1" hidden="1">
      <c r="A1399" s="85" t="s">
        <v>737</v>
      </c>
    </row>
    <row r="1400" ht="12.75" customHeight="1" hidden="1">
      <c r="A1400" s="85" t="s">
        <v>510</v>
      </c>
    </row>
    <row r="1401" ht="12.75" customHeight="1" hidden="1">
      <c r="A1401" s="85" t="s">
        <v>548</v>
      </c>
    </row>
    <row r="1402" ht="12.75" customHeight="1" hidden="1">
      <c r="A1402" s="85" t="s">
        <v>538</v>
      </c>
    </row>
    <row r="1403" ht="12.75" customHeight="1" hidden="1">
      <c r="A1403" s="85" t="s">
        <v>539</v>
      </c>
    </row>
    <row r="1404" ht="12.75" customHeight="1" hidden="1">
      <c r="A1404" s="85" t="s">
        <v>1030</v>
      </c>
    </row>
    <row r="1405" ht="12.75" customHeight="1" hidden="1">
      <c r="A1405" s="85" t="s">
        <v>684</v>
      </c>
    </row>
    <row r="1406" ht="12.75" customHeight="1" hidden="1">
      <c r="A1406" s="85" t="s">
        <v>621</v>
      </c>
    </row>
    <row r="1407" ht="12.75" customHeight="1" hidden="1">
      <c r="A1407" s="85" t="s">
        <v>953</v>
      </c>
    </row>
    <row r="1408" ht="12.75" customHeight="1" hidden="1">
      <c r="A1408" s="85" t="s">
        <v>974</v>
      </c>
    </row>
    <row r="1409" ht="12.75" customHeight="1" hidden="1">
      <c r="A1409" s="85" t="s">
        <v>683</v>
      </c>
    </row>
    <row r="1410" ht="12.75" customHeight="1" hidden="1">
      <c r="A1410" s="85" t="s">
        <v>1006</v>
      </c>
    </row>
    <row r="1411" ht="12.75" customHeight="1" hidden="1">
      <c r="A1411" s="85" t="s">
        <v>575</v>
      </c>
    </row>
    <row r="1412" ht="12.75" customHeight="1" hidden="1">
      <c r="A1412" s="85" t="s">
        <v>572</v>
      </c>
    </row>
    <row r="1413" ht="12.75" customHeight="1" hidden="1">
      <c r="A1413" s="85" t="s">
        <v>597</v>
      </c>
    </row>
    <row r="1414" ht="12.75" customHeight="1" hidden="1">
      <c r="A1414" s="85" t="s">
        <v>949</v>
      </c>
    </row>
    <row r="1415" ht="12.75" customHeight="1" hidden="1">
      <c r="A1415" s="85" t="s">
        <v>637</v>
      </c>
    </row>
    <row r="1416" ht="12.75" customHeight="1" hidden="1">
      <c r="A1416" s="85" t="s">
        <v>650</v>
      </c>
    </row>
    <row r="1417" ht="12.75" customHeight="1" hidden="1">
      <c r="A1417" s="85" t="s">
        <v>545</v>
      </c>
    </row>
    <row r="1418" ht="12.75" customHeight="1" hidden="1">
      <c r="A1418" s="85" t="s">
        <v>789</v>
      </c>
    </row>
    <row r="1419" ht="12.75" customHeight="1" hidden="1">
      <c r="A1419" s="85" t="s">
        <v>695</v>
      </c>
    </row>
    <row r="1420" ht="12.75" customHeight="1" hidden="1">
      <c r="A1420" s="85" t="s">
        <v>763</v>
      </c>
    </row>
    <row r="1421" ht="12.75" customHeight="1" hidden="1">
      <c r="A1421" s="85" t="s">
        <v>893</v>
      </c>
    </row>
    <row r="1422" ht="12.75" customHeight="1" hidden="1">
      <c r="A1422" s="85" t="s">
        <v>990</v>
      </c>
    </row>
    <row r="1423" ht="12.75" customHeight="1" hidden="1">
      <c r="A1423" s="85" t="s">
        <v>881</v>
      </c>
    </row>
    <row r="1424" ht="12.75" customHeight="1" hidden="1">
      <c r="A1424" s="85" t="s">
        <v>674</v>
      </c>
    </row>
    <row r="1425" ht="12.75" customHeight="1" hidden="1">
      <c r="A1425" s="85" t="s">
        <v>812</v>
      </c>
    </row>
    <row r="1426" ht="12.75" customHeight="1" hidden="1">
      <c r="A1426" s="85" t="s">
        <v>796</v>
      </c>
    </row>
    <row r="1427" ht="12.75" customHeight="1" hidden="1">
      <c r="A1427" s="85" t="s">
        <v>761</v>
      </c>
    </row>
    <row r="1428" ht="12.75" customHeight="1" hidden="1">
      <c r="A1428" s="85" t="s">
        <v>943</v>
      </c>
    </row>
    <row r="1429" ht="12.75" customHeight="1" hidden="1">
      <c r="A1429" s="85" t="s">
        <v>941</v>
      </c>
    </row>
    <row r="1430" ht="12.75" customHeight="1" hidden="1">
      <c r="A1430" s="85" t="s">
        <v>852</v>
      </c>
    </row>
    <row r="1431" spans="1:2" ht="12.75" customHeight="1" hidden="1">
      <c r="A1431" s="85" t="s">
        <v>828</v>
      </c>
      <c r="B1431" s="121"/>
    </row>
    <row r="1432" ht="12.75" customHeight="1" hidden="1">
      <c r="A1432" s="85" t="s">
        <v>669</v>
      </c>
    </row>
    <row r="1433" ht="12.75" customHeight="1" hidden="1">
      <c r="A1433" s="85" t="s">
        <v>798</v>
      </c>
    </row>
    <row r="1434" ht="12.75" customHeight="1" hidden="1">
      <c r="A1434" s="85" t="s">
        <v>701</v>
      </c>
    </row>
    <row r="1435" ht="12.75" customHeight="1" hidden="1">
      <c r="A1435" s="85" t="s">
        <v>633</v>
      </c>
    </row>
    <row r="1436" ht="12.75" customHeight="1" hidden="1">
      <c r="A1436" s="85" t="s">
        <v>513</v>
      </c>
    </row>
    <row r="1437" ht="12.75" customHeight="1" hidden="1">
      <c r="A1437" s="85" t="s">
        <v>795</v>
      </c>
    </row>
    <row r="1438" ht="12.75" customHeight="1" hidden="1">
      <c r="A1438" s="85" t="s">
        <v>717</v>
      </c>
    </row>
    <row r="1439" ht="12.75" customHeight="1" hidden="1">
      <c r="A1439" s="85" t="s">
        <v>677</v>
      </c>
    </row>
    <row r="1440" ht="12.75" customHeight="1" hidden="1">
      <c r="A1440" s="85" t="s">
        <v>688</v>
      </c>
    </row>
    <row r="1441" ht="12.75" customHeight="1" hidden="1">
      <c r="A1441" s="85" t="s">
        <v>725</v>
      </c>
    </row>
    <row r="1442" ht="12.75" customHeight="1" hidden="1">
      <c r="A1442" s="85" t="s">
        <v>690</v>
      </c>
    </row>
    <row r="1443" ht="12.75" customHeight="1" hidden="1">
      <c r="A1443" s="85" t="s">
        <v>723</v>
      </c>
    </row>
    <row r="1444" ht="12.75" customHeight="1" hidden="1">
      <c r="A1444" s="85" t="s">
        <v>811</v>
      </c>
    </row>
    <row r="1445" ht="12.75" customHeight="1" hidden="1">
      <c r="A1445" s="85" t="s">
        <v>595</v>
      </c>
    </row>
    <row r="1446" ht="12.75" customHeight="1" hidden="1">
      <c r="A1446" s="85" t="s">
        <v>896</v>
      </c>
    </row>
    <row r="1447" ht="12.75" customHeight="1" hidden="1">
      <c r="A1447" s="85" t="s">
        <v>824</v>
      </c>
    </row>
    <row r="1448" ht="12.75" customHeight="1" hidden="1">
      <c r="A1448" s="85" t="s">
        <v>658</v>
      </c>
    </row>
    <row r="1449" ht="12.75" customHeight="1" hidden="1">
      <c r="A1449" s="85" t="s">
        <v>564</v>
      </c>
    </row>
    <row r="1450" ht="12.75" customHeight="1" hidden="1">
      <c r="A1450" s="85" t="s">
        <v>885</v>
      </c>
    </row>
    <row r="1451" ht="12.75" customHeight="1" hidden="1">
      <c r="A1451" s="85" t="s">
        <v>826</v>
      </c>
    </row>
    <row r="1452" ht="12.75" customHeight="1" hidden="1">
      <c r="A1452" s="85" t="s">
        <v>768</v>
      </c>
    </row>
    <row r="1453" ht="12.75" customHeight="1" hidden="1">
      <c r="A1453" s="85" t="s">
        <v>509</v>
      </c>
    </row>
    <row r="1454" ht="12.75" customHeight="1" hidden="1">
      <c r="A1454" s="85" t="s">
        <v>507</v>
      </c>
    </row>
    <row r="1455" ht="12.75" customHeight="1" hidden="1">
      <c r="A1455" s="85" t="s">
        <v>552</v>
      </c>
    </row>
    <row r="1456" ht="12.75" customHeight="1" hidden="1">
      <c r="A1456" s="85" t="s">
        <v>553</v>
      </c>
    </row>
    <row r="1457" ht="12.75" customHeight="1" hidden="1">
      <c r="A1457" s="85" t="s">
        <v>851</v>
      </c>
    </row>
    <row r="1458" ht="12.75" customHeight="1" hidden="1">
      <c r="A1458" s="85" t="s">
        <v>744</v>
      </c>
    </row>
    <row r="1459" ht="12.75" customHeight="1" hidden="1">
      <c r="A1459" s="85" t="s">
        <v>593</v>
      </c>
    </row>
    <row r="1460" ht="12.75" customHeight="1" hidden="1">
      <c r="A1460" s="85" t="s">
        <v>970</v>
      </c>
    </row>
    <row r="1461" ht="12.75" customHeight="1" hidden="1">
      <c r="A1461" s="85" t="s">
        <v>586</v>
      </c>
    </row>
    <row r="1462" ht="12.75" customHeight="1" hidden="1">
      <c r="A1462" s="85" t="s">
        <v>802</v>
      </c>
    </row>
    <row r="1463" ht="12.75" customHeight="1" hidden="1">
      <c r="A1463" s="85" t="s">
        <v>520</v>
      </c>
    </row>
    <row r="1464" ht="12.75" customHeight="1" hidden="1">
      <c r="A1464" s="85" t="s">
        <v>630</v>
      </c>
    </row>
    <row r="1465" ht="12.75" customHeight="1" hidden="1">
      <c r="A1465" s="85" t="s">
        <v>1032</v>
      </c>
    </row>
    <row r="1466" ht="12.75" customHeight="1" hidden="1">
      <c r="A1466" s="85" t="s">
        <v>556</v>
      </c>
    </row>
    <row r="1467" ht="12.75" customHeight="1" hidden="1">
      <c r="A1467" s="85" t="s">
        <v>708</v>
      </c>
    </row>
    <row r="1468" ht="12.75" customHeight="1" hidden="1">
      <c r="A1468" s="85" t="s">
        <v>713</v>
      </c>
    </row>
    <row r="1469" ht="12.75" customHeight="1" hidden="1">
      <c r="A1469" s="121" t="s">
        <v>1037</v>
      </c>
    </row>
    <row r="1470" ht="12.75" customHeight="1" hidden="1">
      <c r="A1470" s="85" t="s">
        <v>619</v>
      </c>
    </row>
    <row r="1471" ht="12.75" customHeight="1" hidden="1">
      <c r="A1471" s="85" t="s">
        <v>867</v>
      </c>
    </row>
    <row r="1472" ht="12.75" customHeight="1" hidden="1">
      <c r="A1472" s="85" t="s">
        <v>736</v>
      </c>
    </row>
    <row r="1473" ht="12.75" customHeight="1" hidden="1">
      <c r="A1473" s="85" t="s">
        <v>590</v>
      </c>
    </row>
    <row r="1474" ht="12.75" customHeight="1" hidden="1">
      <c r="A1474" s="85" t="s">
        <v>857</v>
      </c>
    </row>
    <row r="1475" ht="12.75" customHeight="1" hidden="1">
      <c r="A1475" s="85" t="s">
        <v>975</v>
      </c>
    </row>
    <row r="1476" ht="12.75" customHeight="1" hidden="1">
      <c r="A1476" s="85" t="s">
        <v>605</v>
      </c>
    </row>
    <row r="1477" ht="12.75" customHeight="1" hidden="1">
      <c r="A1477" s="85" t="s">
        <v>567</v>
      </c>
    </row>
    <row r="1478" ht="12.75" customHeight="1" hidden="1">
      <c r="A1478" s="85" t="s">
        <v>848</v>
      </c>
    </row>
    <row r="1479" ht="12.75" customHeight="1" hidden="1">
      <c r="A1479" s="85" t="s">
        <v>984</v>
      </c>
    </row>
    <row r="1480" ht="12.75" customHeight="1" hidden="1">
      <c r="A1480" s="85" t="s">
        <v>957</v>
      </c>
    </row>
    <row r="1481" ht="12.75" customHeight="1" hidden="1">
      <c r="A1481" s="85" t="s">
        <v>933</v>
      </c>
    </row>
    <row r="1482" ht="12.75" customHeight="1" hidden="1">
      <c r="A1482" s="85" t="s">
        <v>937</v>
      </c>
    </row>
    <row r="1483" ht="12.75" customHeight="1" hidden="1">
      <c r="A1483" s="85" t="s">
        <v>915</v>
      </c>
    </row>
    <row r="1484" ht="12.75" customHeight="1" hidden="1">
      <c r="A1484" s="85" t="s">
        <v>916</v>
      </c>
    </row>
    <row r="1485" ht="12.75" customHeight="1" hidden="1">
      <c r="A1485" s="85" t="s">
        <v>917</v>
      </c>
    </row>
    <row r="1486" ht="12.75" customHeight="1" hidden="1">
      <c r="A1486" s="85" t="s">
        <v>918</v>
      </c>
    </row>
    <row r="1487" ht="12.75" customHeight="1" hidden="1">
      <c r="A1487" s="85" t="s">
        <v>920</v>
      </c>
    </row>
    <row r="1488" ht="12.75" customHeight="1" hidden="1">
      <c r="A1488" s="85" t="s">
        <v>921</v>
      </c>
    </row>
    <row r="1489" ht="12.75" customHeight="1" hidden="1">
      <c r="A1489" s="85" t="s">
        <v>927</v>
      </c>
    </row>
    <row r="1490" ht="12.75" customHeight="1" hidden="1">
      <c r="A1490" s="85" t="s">
        <v>928</v>
      </c>
    </row>
    <row r="1491" ht="12.75" customHeight="1" hidden="1">
      <c r="A1491" s="85" t="s">
        <v>929</v>
      </c>
    </row>
    <row r="1492" ht="12.75" customHeight="1" hidden="1">
      <c r="A1492" s="85" t="s">
        <v>898</v>
      </c>
    </row>
    <row r="1493" ht="12.75" customHeight="1" hidden="1">
      <c r="A1493" s="85" t="s">
        <v>899</v>
      </c>
    </row>
    <row r="1494" ht="12.75" customHeight="1" hidden="1">
      <c r="A1494" s="85" t="s">
        <v>902</v>
      </c>
    </row>
    <row r="1495" ht="12.75" customHeight="1" hidden="1">
      <c r="A1495" s="85" t="s">
        <v>903</v>
      </c>
    </row>
    <row r="1496" ht="12.75" customHeight="1" hidden="1">
      <c r="A1496" s="85" t="s">
        <v>904</v>
      </c>
    </row>
    <row r="1497" ht="12.75" customHeight="1" hidden="1">
      <c r="A1497" s="85" t="s">
        <v>905</v>
      </c>
    </row>
    <row r="1498" ht="12.75" customHeight="1" hidden="1">
      <c r="A1498" s="85" t="s">
        <v>906</v>
      </c>
    </row>
    <row r="1499" ht="12.75" customHeight="1" hidden="1">
      <c r="A1499" s="85" t="s">
        <v>911</v>
      </c>
    </row>
    <row r="1500" ht="12.75" customHeight="1" hidden="1">
      <c r="A1500" s="85" t="s">
        <v>912</v>
      </c>
    </row>
    <row r="1501" ht="12.75" customHeight="1" hidden="1">
      <c r="A1501" s="85" t="s">
        <v>930</v>
      </c>
    </row>
    <row r="1502" ht="12.75" customHeight="1" hidden="1">
      <c r="A1502" s="85" t="s">
        <v>932</v>
      </c>
    </row>
    <row r="1503" ht="12.75" customHeight="1" hidden="1">
      <c r="A1503" s="85" t="s">
        <v>977</v>
      </c>
    </row>
    <row r="1504" ht="12.75" customHeight="1" hidden="1">
      <c r="A1504" s="85" t="s">
        <v>999</v>
      </c>
    </row>
    <row r="1505" ht="12.75" customHeight="1" hidden="1">
      <c r="A1505" s="85" t="s">
        <v>934</v>
      </c>
    </row>
    <row r="1506" ht="12.75" customHeight="1" hidden="1">
      <c r="A1506" s="85" t="s">
        <v>516</v>
      </c>
    </row>
    <row r="1507" ht="12.75" customHeight="1" hidden="1">
      <c r="A1507" s="85" t="s">
        <v>1002</v>
      </c>
    </row>
    <row r="1508" ht="12.75" customHeight="1" hidden="1">
      <c r="A1508" s="85" t="s">
        <v>935</v>
      </c>
    </row>
    <row r="1509" ht="12.75" customHeight="1" hidden="1">
      <c r="A1509" s="85" t="s">
        <v>986</v>
      </c>
    </row>
    <row r="1510" ht="12.75" customHeight="1" hidden="1">
      <c r="A1510" s="85" t="s">
        <v>938</v>
      </c>
    </row>
    <row r="1511" ht="12.75" customHeight="1" hidden="1">
      <c r="A1511" s="85" t="s">
        <v>517</v>
      </c>
    </row>
    <row r="1512" ht="12.75" customHeight="1" hidden="1">
      <c r="A1512" s="85" t="s">
        <v>926</v>
      </c>
    </row>
    <row r="1513" ht="12.75" customHeight="1" hidden="1">
      <c r="A1513" s="85" t="s">
        <v>998</v>
      </c>
    </row>
    <row r="1514" ht="12.75" customHeight="1" hidden="1">
      <c r="A1514" s="85" t="s">
        <v>1004</v>
      </c>
    </row>
    <row r="1515" ht="12.75" customHeight="1" hidden="1">
      <c r="A1515" s="85" t="s">
        <v>983</v>
      </c>
    </row>
    <row r="1516" ht="12.75" customHeight="1" hidden="1">
      <c r="A1516" s="85" t="s">
        <v>925</v>
      </c>
    </row>
    <row r="1517" ht="12.75" customHeight="1" hidden="1">
      <c r="A1517" s="85" t="s">
        <v>866</v>
      </c>
    </row>
    <row r="1518" ht="12.75" customHeight="1" hidden="1">
      <c r="A1518" s="85" t="s">
        <v>996</v>
      </c>
    </row>
    <row r="1519" ht="12.75" customHeight="1" hidden="1">
      <c r="A1519" s="85" t="s">
        <v>1001</v>
      </c>
    </row>
    <row r="1520" ht="12.75" customHeight="1" hidden="1">
      <c r="A1520" s="85" t="s">
        <v>751</v>
      </c>
    </row>
    <row r="1521" ht="12.75" customHeight="1" hidden="1">
      <c r="A1521" s="85" t="s">
        <v>810</v>
      </c>
    </row>
    <row r="1522" ht="12.75" customHeight="1" hidden="1">
      <c r="A1522" s="85" t="s">
        <v>809</v>
      </c>
    </row>
    <row r="1523" ht="12.75" customHeight="1" hidden="1">
      <c r="A1523" s="85" t="s">
        <v>805</v>
      </c>
    </row>
    <row r="1524" ht="12.75" customHeight="1" hidden="1">
      <c r="A1524" s="85" t="s">
        <v>806</v>
      </c>
    </row>
    <row r="1525" ht="12.75" customHeight="1" hidden="1">
      <c r="A1525" s="85" t="s">
        <v>901</v>
      </c>
    </row>
    <row r="1526" ht="12.75" customHeight="1" hidden="1">
      <c r="A1526" s="85" t="s">
        <v>978</v>
      </c>
    </row>
    <row r="1527" ht="12.75" customHeight="1" hidden="1">
      <c r="A1527" s="85" t="s">
        <v>897</v>
      </c>
    </row>
    <row r="1528" ht="12.75" customHeight="1" hidden="1">
      <c r="A1528" s="85" t="s">
        <v>748</v>
      </c>
    </row>
    <row r="1529" ht="12.75" customHeight="1" hidden="1">
      <c r="A1529" s="85" t="s">
        <v>808</v>
      </c>
    </row>
    <row r="1530" ht="12.75" customHeight="1" hidden="1">
      <c r="A1530" s="85" t="s">
        <v>804</v>
      </c>
    </row>
    <row r="1531" ht="12.75" customHeight="1" hidden="1">
      <c r="A1531" s="85" t="s">
        <v>849</v>
      </c>
    </row>
    <row r="1532" ht="12.75" customHeight="1" hidden="1">
      <c r="A1532" s="85" t="s">
        <v>1003</v>
      </c>
    </row>
    <row r="1533" ht="12.75" customHeight="1" hidden="1">
      <c r="A1533" s="85" t="s">
        <v>951</v>
      </c>
    </row>
    <row r="1534" ht="12.75" customHeight="1" hidden="1">
      <c r="A1534" s="85" t="s">
        <v>922</v>
      </c>
    </row>
    <row r="1535" ht="12.75" customHeight="1" hidden="1">
      <c r="A1535" s="85" t="s">
        <v>923</v>
      </c>
    </row>
    <row r="1536" ht="12.75" customHeight="1" hidden="1">
      <c r="A1536" s="85" t="s">
        <v>783</v>
      </c>
    </row>
    <row r="1537" ht="12.75" customHeight="1" hidden="1">
      <c r="A1537" s="85" t="s">
        <v>504</v>
      </c>
    </row>
    <row r="1538" ht="12.75" customHeight="1" hidden="1">
      <c r="A1538" s="85" t="s">
        <v>908</v>
      </c>
    </row>
    <row r="1539" ht="12.75" customHeight="1" hidden="1">
      <c r="A1539" s="85" t="s">
        <v>694</v>
      </c>
    </row>
    <row r="1540" ht="12.75" customHeight="1" hidden="1">
      <c r="A1540" s="85" t="s">
        <v>753</v>
      </c>
    </row>
    <row r="1541" ht="12.75" customHeight="1" hidden="1">
      <c r="A1541" s="85" t="s">
        <v>914</v>
      </c>
    </row>
    <row r="1542" ht="12.75" customHeight="1" hidden="1">
      <c r="A1542" s="85" t="s">
        <v>958</v>
      </c>
    </row>
    <row r="1543" ht="12.75" customHeight="1" hidden="1">
      <c r="A1543" s="85" t="s">
        <v>524</v>
      </c>
    </row>
    <row r="1544" ht="12.75" customHeight="1" hidden="1">
      <c r="A1544" s="85" t="s">
        <v>1000</v>
      </c>
    </row>
    <row r="1545" ht="12.75" customHeight="1" hidden="1">
      <c r="A1545" s="85" t="s">
        <v>910</v>
      </c>
    </row>
    <row r="1546" ht="12.75" customHeight="1" hidden="1">
      <c r="A1546" s="85" t="s">
        <v>989</v>
      </c>
    </row>
    <row r="1547" ht="12.75" customHeight="1" hidden="1">
      <c r="A1547" s="85" t="s">
        <v>988</v>
      </c>
    </row>
    <row r="1548" ht="12.75" customHeight="1" hidden="1">
      <c r="A1548" s="85" t="s">
        <v>777</v>
      </c>
    </row>
    <row r="1549" ht="12.75" customHeight="1" hidden="1">
      <c r="A1549" s="85" t="s">
        <v>610</v>
      </c>
    </row>
    <row r="1550" ht="12.75" customHeight="1" hidden="1">
      <c r="A1550" s="85" t="s">
        <v>709</v>
      </c>
    </row>
    <row r="1551" ht="12.75" customHeight="1" hidden="1">
      <c r="A1551" s="85" t="s">
        <v>800</v>
      </c>
    </row>
    <row r="1552" ht="12.75" customHeight="1" hidden="1">
      <c r="A1552" s="85" t="s">
        <v>827</v>
      </c>
    </row>
    <row r="1553" ht="12.75" customHeight="1" hidden="1">
      <c r="A1553" s="85" t="s">
        <v>767</v>
      </c>
    </row>
    <row r="1554" ht="12.75" customHeight="1" hidden="1">
      <c r="A1554" s="85" t="s">
        <v>525</v>
      </c>
    </row>
    <row r="1555" ht="12.75" customHeight="1" hidden="1">
      <c r="A1555" s="85" t="s">
        <v>494</v>
      </c>
    </row>
    <row r="1556" ht="12.75" customHeight="1" hidden="1">
      <c r="A1556" s="85" t="s">
        <v>689</v>
      </c>
    </row>
    <row r="1557" ht="12.75" customHeight="1" hidden="1">
      <c r="A1557" s="85" t="s">
        <v>847</v>
      </c>
    </row>
    <row r="1558" ht="12.75" customHeight="1" hidden="1">
      <c r="A1558" s="85" t="s">
        <v>656</v>
      </c>
    </row>
    <row r="1559" ht="12.75" customHeight="1" hidden="1">
      <c r="A1559" s="85" t="s">
        <v>740</v>
      </c>
    </row>
    <row r="1560" ht="12.75" customHeight="1" hidden="1">
      <c r="A1560" s="85" t="s">
        <v>720</v>
      </c>
    </row>
    <row r="1561" ht="12.75" customHeight="1" hidden="1">
      <c r="A1561" s="85" t="s">
        <v>859</v>
      </c>
    </row>
    <row r="1562" ht="12.75" customHeight="1" hidden="1">
      <c r="A1562" s="85" t="s">
        <v>775</v>
      </c>
    </row>
    <row r="1563" ht="12.75" customHeight="1" hidden="1">
      <c r="A1563" s="85" t="s">
        <v>732</v>
      </c>
    </row>
    <row r="1564" ht="12.75" customHeight="1" hidden="1">
      <c r="A1564" s="85" t="s">
        <v>711</v>
      </c>
    </row>
    <row r="1565" ht="12.75" customHeight="1" hidden="1">
      <c r="A1565" s="85" t="s">
        <v>807</v>
      </c>
    </row>
    <row r="1566" ht="12.75" customHeight="1" hidden="1">
      <c r="A1566" s="85" t="s">
        <v>591</v>
      </c>
    </row>
    <row r="1567" ht="12.75" customHeight="1" hidden="1">
      <c r="A1567" s="85" t="s">
        <v>614</v>
      </c>
    </row>
    <row r="1568" ht="12.75" customHeight="1" hidden="1">
      <c r="A1568" s="85" t="s">
        <v>613</v>
      </c>
    </row>
    <row r="1569" ht="12.75" customHeight="1" hidden="1">
      <c r="A1569" s="85" t="s">
        <v>839</v>
      </c>
    </row>
    <row r="1570" ht="12.75" customHeight="1" hidden="1">
      <c r="A1570" s="103" t="s">
        <v>734</v>
      </c>
    </row>
    <row r="1571" ht="12.75" customHeight="1"/>
  </sheetData>
  <sheetProtection password="E980" sheet="1" objects="1" scenarios="1"/>
  <mergeCells count="26">
    <mergeCell ref="A4:B4"/>
    <mergeCell ref="A23:B23"/>
    <mergeCell ref="A61:B61"/>
    <mergeCell ref="BA80:BA82"/>
    <mergeCell ref="AO80:AO82"/>
    <mergeCell ref="AP80:AP82"/>
    <mergeCell ref="AQ80:AQ82"/>
    <mergeCell ref="AR80:AR82"/>
    <mergeCell ref="AS80:AS82"/>
    <mergeCell ref="AT80:AT82"/>
    <mergeCell ref="BB80:BB82"/>
    <mergeCell ref="AW80:AW82"/>
    <mergeCell ref="AX80:AX82"/>
    <mergeCell ref="AY80:AY82"/>
    <mergeCell ref="AZ80:AZ82"/>
    <mergeCell ref="B58:C58"/>
    <mergeCell ref="AU80:AU82"/>
    <mergeCell ref="AV80:AV82"/>
    <mergeCell ref="B59:C59"/>
    <mergeCell ref="A18:C18"/>
    <mergeCell ref="A55:C55"/>
    <mergeCell ref="B56:C56"/>
    <mergeCell ref="B57:C57"/>
    <mergeCell ref="B19:C19"/>
    <mergeCell ref="B20:C20"/>
    <mergeCell ref="B21:C21"/>
  </mergeCells>
  <dataValidations count="2">
    <dataValidation type="list" allowBlank="1" showInputMessage="1" showErrorMessage="1" sqref="A1">
      <formula1>$A$608:$A$1069</formula1>
    </dataValidation>
    <dataValidation type="list" allowBlank="1" showInputMessage="1" showErrorMessage="1" sqref="K1">
      <formula1>$A$1107:$A$1570</formula1>
    </dataValidation>
  </dataValidations>
  <printOptions horizontalCentered="1" verticalCentered="1"/>
  <pageMargins left="0.75" right="0.75" top="0.75" bottom="0.75" header="0.5" footer="0.5"/>
  <pageSetup fitToHeight="1" fitToWidth="1"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sfang</dc:creator>
  <cp:keywords/>
  <dc:description/>
  <cp:lastModifiedBy>Mellott, Thomas</cp:lastModifiedBy>
  <cp:lastPrinted>2011-03-24T13:11:46Z</cp:lastPrinted>
  <dcterms:created xsi:type="dcterms:W3CDTF">2002-01-18T20:04:07Z</dcterms:created>
  <dcterms:modified xsi:type="dcterms:W3CDTF">2011-09-21T18:37:19Z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-1749713286</vt:i4>
  </property>
  <property fmtid="{D5CDD505-2E9C-101B-9397-08002B2CF9AE}" pid="3" name="_EmailSubject">
    <vt:lpwstr>Number Please</vt:lpwstr>
  </property>
  <property fmtid="{D5CDD505-2E9C-101B-9397-08002B2CF9AE}" pid="4" name="_AuthorEmail">
    <vt:lpwstr>sfang@state.pa.us</vt:lpwstr>
  </property>
  <property fmtid="{D5CDD505-2E9C-101B-9397-08002B2CF9AE}" pid="5" name="_AuthorEmailDisplayName">
    <vt:lpwstr>Fang, Samuel</vt:lpwstr>
  </property>
  <property fmtid="{D5CDD505-2E9C-101B-9397-08002B2CF9AE}" pid="6" name="_ReviewingToolsShownOnce">
    <vt:lpwstr/>
  </property>
</Properties>
</file>