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seeley\OneDrive - Commonwealth of Pennsylvania\Documents\Misc Work\"/>
    </mc:Choice>
  </mc:AlternateContent>
  <xr:revisionPtr revIDLastSave="0" documentId="13_ncr:1_{F77E0269-19DB-49E0-A1F0-6DABC00D7AD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EU Calc" sheetId="1" r:id="rId1"/>
    <sheet name="Animals" sheetId="2" state="hidden" r:id="rId2"/>
    <sheet name="Animal Wt" sheetId="3" state="hidden" r:id="rId3"/>
  </sheets>
  <definedNames>
    <definedName name="_xlcn.WorksheetConnection_AEUCalculationandManureProduction5.25.21.xlsxAnimal_Wt_tbl1" hidden="1">Animal_Wt_tbl[]</definedName>
    <definedName name="_xlcn.WorksheetConnection_AEUCalculationandManureProduction5.25.21.xlsxManureProd1" hidden="1">ManureProd</definedName>
    <definedName name="Animal_Group">'AEU Calc'!$A1</definedName>
    <definedName name="Animal_Type">INDEX(Animals[],,MATCH(Animal_Group, Primary_List,0))</definedName>
    <definedName name="Primary_List">Animals[#Headers]</definedName>
    <definedName name="_xlnm.Print_Area" localSheetId="0">'AEU Calc'!$A$1:$J$28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Animal_Wt_tbl" name="Animal_Wt_tbl" connection="WorksheetConnection_AEU Calculation and Manure Production 5.25.21.xlsx!Animal_Wt_tbl"/>
          <x15:modelTable id="ManureProd" name="ManureProd" connection="WorksheetConnection_AEU Calculation and Manure Production 5.25.21.xlsx!ManureProd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 l="1"/>
  <c r="C7" i="1"/>
  <c r="C22" i="1" l="1"/>
  <c r="D22" i="1" s="1"/>
  <c r="F22" i="1" s="1"/>
  <c r="C23" i="1"/>
  <c r="D23" i="1" s="1"/>
  <c r="F23" i="1" s="1"/>
  <c r="J23" i="1" l="1"/>
  <c r="J22" i="1"/>
  <c r="C8" i="1"/>
  <c r="C21" i="1" l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C15" i="1"/>
  <c r="D15" i="1" s="1"/>
  <c r="F15" i="1" s="1"/>
  <c r="C14" i="1"/>
  <c r="D14" i="1" s="1"/>
  <c r="F14" i="1" s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D7" i="1"/>
  <c r="F7" i="1" s="1"/>
  <c r="D8" i="1"/>
  <c r="K7" i="1" l="1"/>
  <c r="L7" i="1" s="1"/>
  <c r="J7" i="1"/>
  <c r="J13" i="1"/>
  <c r="J14" i="1"/>
  <c r="J15" i="1"/>
  <c r="J17" i="1"/>
  <c r="J10" i="1"/>
  <c r="J18" i="1"/>
  <c r="J11" i="1"/>
  <c r="J19" i="1"/>
  <c r="J20" i="1"/>
  <c r="J12" i="1"/>
  <c r="J21" i="1"/>
  <c r="J9" i="1"/>
  <c r="F8" i="1"/>
  <c r="K8" i="1" s="1"/>
  <c r="L8" i="1" s="1"/>
  <c r="F16" i="1"/>
  <c r="J16" i="1" l="1"/>
  <c r="J8" i="1"/>
  <c r="J24" i="1" l="1"/>
  <c r="J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C16E20-E563-491C-AAC7-E37379AD9545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2675913-F3ED-4B4F-9217-854F65DAAD30}" name="WorksheetConnection_AEU Calculation and Manure Production 5.25.21.xlsx!Animal_Wt_tbl" type="102" refreshedVersion="6" minRefreshableVersion="5">
    <extLst>
      <ext xmlns:x15="http://schemas.microsoft.com/office/spreadsheetml/2010/11/main" uri="{DE250136-89BD-433C-8126-D09CA5730AF9}">
        <x15:connection id="Animal_Wt_tbl">
          <x15:rangePr sourceName="_xlcn.WorksheetConnection_AEUCalculationandManureProduction5.25.21.xlsxAnimal_Wt_tbl1"/>
        </x15:connection>
      </ext>
    </extLst>
  </connection>
  <connection id="3" xr16:uid="{E4D1696E-99B1-467D-A917-F53D026AAA30}" name="WorksheetConnection_AEU Calculation and Manure Production 5.25.21.xlsx!ManureProd" type="102" refreshedVersion="6" minRefreshableVersion="5">
    <extLst>
      <ext xmlns:x15="http://schemas.microsoft.com/office/spreadsheetml/2010/11/main" uri="{DE250136-89BD-433C-8126-D09CA5730AF9}">
        <x15:connection id="ManureProd">
          <x15:rangePr sourceName="_xlcn.WorksheetConnection_AEUCalculationandManureProduction5.25.21.xlsxManureProd1"/>
        </x15:connection>
      </ext>
    </extLst>
  </connection>
</connections>
</file>

<file path=xl/sharedStrings.xml><?xml version="1.0" encoding="utf-8"?>
<sst xmlns="http://schemas.openxmlformats.org/spreadsheetml/2006/main" count="332" uniqueCount="242">
  <si>
    <t>Animal Type</t>
  </si>
  <si>
    <t xml:space="preserve">No. </t>
  </si>
  <si>
    <t>Animal Count</t>
  </si>
  <si>
    <t>Cow</t>
  </si>
  <si>
    <t>Calf:  0-1 yr</t>
  </si>
  <si>
    <t>Heifer:  1-2 yr</t>
  </si>
  <si>
    <t>Bull</t>
  </si>
  <si>
    <t>Swine</t>
  </si>
  <si>
    <t>Nursery pig</t>
  </si>
  <si>
    <t>Wean to finish</t>
  </si>
  <si>
    <t>Grow finish</t>
  </si>
  <si>
    <t>Gestating sow</t>
  </si>
  <si>
    <t>Sow and litter</t>
  </si>
  <si>
    <t>Boar</t>
  </si>
  <si>
    <t>Poultry</t>
  </si>
  <si>
    <t>Broiler, large: 0–53 days</t>
  </si>
  <si>
    <t>Broiler, medium: 0–35 days</t>
  </si>
  <si>
    <t>Roaster - Female: 0–9 wk</t>
  </si>
  <si>
    <t>Roaster - Male: 0–7 wk</t>
  </si>
  <si>
    <t>Dairy - Ayrshire/Guernsey</t>
  </si>
  <si>
    <t>Dairy - Jersey</t>
  </si>
  <si>
    <t>Beef</t>
  </si>
  <si>
    <t>Calf: 0–8 mo</t>
  </si>
  <si>
    <t>Finishing: 8–24 mo</t>
  </si>
  <si>
    <t>Veal</t>
  </si>
  <si>
    <t>Calf: 0–20 wk</t>
  </si>
  <si>
    <t>Larger Breed Sheep</t>
  </si>
  <si>
    <t>Lamb: 0–1 yr</t>
  </si>
  <si>
    <t>Ewe</t>
  </si>
  <si>
    <t>Ram</t>
  </si>
  <si>
    <t>Smaller Breed Sheep</t>
  </si>
  <si>
    <t>Meat Goats</t>
  </si>
  <si>
    <t>Buck</t>
  </si>
  <si>
    <t>Kid: 0–1 yr</t>
  </si>
  <si>
    <t>Doe</t>
  </si>
  <si>
    <t>Dairy Goats</t>
  </si>
  <si>
    <t>Miniature Horses and Miniature Donkeys</t>
  </si>
  <si>
    <t>Mature</t>
  </si>
  <si>
    <t>Foal: 0–6 mo</t>
  </si>
  <si>
    <t>Weanling: 6–12 mo</t>
  </si>
  <si>
    <t>Yearling: 12–24 mo</t>
  </si>
  <si>
    <t>Two-Year-Old: 24–36 mo</t>
  </si>
  <si>
    <t>Ponies and Donkeys</t>
  </si>
  <si>
    <t>Light Horses and Mules</t>
  </si>
  <si>
    <t>Two Year Old: 24–36 mo</t>
  </si>
  <si>
    <t>Draft Horses</t>
  </si>
  <si>
    <t>Bison</t>
  </si>
  <si>
    <t>Deer</t>
  </si>
  <si>
    <t>Alpaca</t>
  </si>
  <si>
    <t>Llama</t>
  </si>
  <si>
    <t>Cria: 0–1 yr</t>
  </si>
  <si>
    <t>Young</t>
  </si>
  <si>
    <t>Mature Female</t>
  </si>
  <si>
    <t>Mature Male</t>
  </si>
  <si>
    <t>Fawn: 0–6 mo</t>
  </si>
  <si>
    <t>Yearling Doe: 6–18 mo</t>
  </si>
  <si>
    <t>Yearling Buck: 6–18 mo</t>
  </si>
  <si>
    <t>Mature Doe</t>
  </si>
  <si>
    <t>Mature Buck</t>
  </si>
  <si>
    <t>Calf: 0–1 yr</t>
  </si>
  <si>
    <t>Animal Group</t>
  </si>
  <si>
    <t>Column1</t>
  </si>
  <si>
    <t>Column2</t>
  </si>
  <si>
    <t>LlamaMature</t>
  </si>
  <si>
    <t>AEUs</t>
  </si>
  <si>
    <t xml:space="preserve"> </t>
  </si>
  <si>
    <t>Dairy - Holstein/Brown SwissCow</t>
  </si>
  <si>
    <t>Dairy - Holstein/Brown SwissHeifer:  1-2 yr</t>
  </si>
  <si>
    <t>Dairy - Holstein/Brown SwissCalf:  0-1 yr</t>
  </si>
  <si>
    <t>Dairy - Holstein/Brown SwissBull</t>
  </si>
  <si>
    <t>Dairy - Ayrshire/GuernseyCow</t>
  </si>
  <si>
    <t>Dairy - Ayrshire/GuernseyHeifer:  1-2 yr</t>
  </si>
  <si>
    <t>Dairy - Ayrshire/GuernseyCalf:  0-1 yr</t>
  </si>
  <si>
    <t>Dairy - Ayrshire/GuernseyBull</t>
  </si>
  <si>
    <t>Dairy - JerseyCow</t>
  </si>
  <si>
    <t>Dairy - JerseyHeifer:  1-2 yr</t>
  </si>
  <si>
    <t>Dairy - JerseyCalf:  0-1 yr</t>
  </si>
  <si>
    <t>Dairy - JerseyBull</t>
  </si>
  <si>
    <t>SwineNursery pig</t>
  </si>
  <si>
    <t>SwineWean to finish</t>
  </si>
  <si>
    <t>SwineGrow finish</t>
  </si>
  <si>
    <t>SwineGestating sow</t>
  </si>
  <si>
    <t>SwineSow and litter</t>
  </si>
  <si>
    <t>SwineBoar</t>
  </si>
  <si>
    <t>PoultryBroiler, large: 0–53 days</t>
  </si>
  <si>
    <t>PoultryBroiler, medium: 0–35 days</t>
  </si>
  <si>
    <t>PoultryRoaster - Male: 0–7 wk</t>
  </si>
  <si>
    <t>PoultryRoaster - Female: 0–9 wk</t>
  </si>
  <si>
    <t>BeefCalf: 0–8 mo</t>
  </si>
  <si>
    <t>BeefFinishing: 8–24 mo</t>
  </si>
  <si>
    <t>BeefCow</t>
  </si>
  <si>
    <t>BeefBull</t>
  </si>
  <si>
    <t>VealCalf: 0–20 wk</t>
  </si>
  <si>
    <t>Larger Breed SheepLamb: 0–1 yr</t>
  </si>
  <si>
    <t>Larger Breed SheepEwe</t>
  </si>
  <si>
    <t>Larger Breed SheepRam</t>
  </si>
  <si>
    <t>Smaller Breed SheepLamb: 0–1 yr</t>
  </si>
  <si>
    <t>Smaller Breed SheepEwe</t>
  </si>
  <si>
    <t>Smaller Breed SheepRam</t>
  </si>
  <si>
    <t>Meat GoatsKid: 0–1 yr</t>
  </si>
  <si>
    <t>Meat GoatsDoe</t>
  </si>
  <si>
    <t>Meat GoatsBuck</t>
  </si>
  <si>
    <t>Dairy GoatsKid: 0–1 yr</t>
  </si>
  <si>
    <t>Dairy GoatsDoe</t>
  </si>
  <si>
    <t>Dairy GoatsBuck</t>
  </si>
  <si>
    <t>Miniature Horses and Miniature DonkeysFoal: 0–6 mo</t>
  </si>
  <si>
    <t>Miniature Horses and Miniature DonkeysWeanling: 6–12 mo</t>
  </si>
  <si>
    <t>Miniature Horses and Miniature DonkeysYearling: 12–24 mo</t>
  </si>
  <si>
    <t>Ponies and DonkeysFoal: 0–6 mo</t>
  </si>
  <si>
    <t>Ponies and DonkeysWeanling: 6–12 mo</t>
  </si>
  <si>
    <t>Ponies and DonkeysYearling: 12–24 mo</t>
  </si>
  <si>
    <t>Ponies and DonkeysTwo-Year-Old: 24–36 mo</t>
  </si>
  <si>
    <t>Ponies and DonkeysMature</t>
  </si>
  <si>
    <t>Light Horses and MulesFoal: 0–6 mo</t>
  </si>
  <si>
    <t>Light Horses and MulesWeanling: 6–12 mo</t>
  </si>
  <si>
    <t>Light Horses and MulesYearling: 12–24 mo</t>
  </si>
  <si>
    <t>Light Horses and MulesTwo Year Old: 24–36 mo</t>
  </si>
  <si>
    <t>Light Horses and MulesMature</t>
  </si>
  <si>
    <t>Draft HorsesFoal: 0–6 mo</t>
  </si>
  <si>
    <t>Draft HorsesWeanling: 6–12 mo</t>
  </si>
  <si>
    <t>Draft HorsesYearling: 12–24 mo</t>
  </si>
  <si>
    <t>Draft HorsesTwo-Year-Old: 24–36 mo</t>
  </si>
  <si>
    <t>Draft HorsesMature</t>
  </si>
  <si>
    <t>BisonCalf: 0–1 yr</t>
  </si>
  <si>
    <t>BisonCow</t>
  </si>
  <si>
    <t>BisonBull</t>
  </si>
  <si>
    <t>DeerFawn: 0–6 mo</t>
  </si>
  <si>
    <t>DeerYearling Doe: 6–18 mo</t>
  </si>
  <si>
    <t>DeerYearling Buck: 6–18 mo</t>
  </si>
  <si>
    <t>DeerMature Doe</t>
  </si>
  <si>
    <t>DeerMature Buck</t>
  </si>
  <si>
    <t>AlpacaYoung</t>
  </si>
  <si>
    <t>AlpacaMature Female</t>
  </si>
  <si>
    <t>AlpacaMature Male</t>
  </si>
  <si>
    <t>LlamaCria: 0–1 yr</t>
  </si>
  <si>
    <t>Wt from tab</t>
  </si>
  <si>
    <t>Error Check</t>
  </si>
  <si>
    <t>TOTAL AEUs:</t>
  </si>
  <si>
    <t>E or V*</t>
  </si>
  <si>
    <t>*E or V = Estimated (E) or Verified (V)</t>
  </si>
  <si>
    <t>AEUs/Acre:</t>
  </si>
  <si>
    <t>Directions</t>
  </si>
  <si>
    <t>3. Under "Animal Count" enter the number of animals and "E" for estimated counts and "V" for verified counts.</t>
  </si>
  <si>
    <t># Prod. Days</t>
  </si>
  <si>
    <t>5. Repeat 2-4 for each animal group and type on the operation.</t>
  </si>
  <si>
    <t>4. Under "# Prod. Days" enter the number of days per year that the animal type selected will be on the operation.</t>
  </si>
  <si>
    <t>Dairy - Holstein/Brown Swiss</t>
  </si>
  <si>
    <t>This worksheet uses the standard animal weights provided in Table 1 of Penn State Agronomy Facts 54 "Pennsylvania’s</t>
  </si>
  <si>
    <t>Nutrient Management Act (Act 38):  Who Is Affected?"</t>
  </si>
  <si>
    <t>Animal Equivalent Unit (AEU) Calculation</t>
  </si>
  <si>
    <t>Notes:</t>
  </si>
  <si>
    <t>Total Acres Suitable for Manure Application:</t>
  </si>
  <si>
    <t>1. Enter the "Total Acres Suitable for Manure Application" at the top of the worksheet.</t>
  </si>
  <si>
    <t>Weight (LBS)</t>
  </si>
  <si>
    <t>2. Use the drawdown lists to select the animal group and type.  The "Weight (LBS)" column will automatically populate the weight.</t>
  </si>
  <si>
    <r>
      <t xml:space="preserve">1) </t>
    </r>
    <r>
      <rPr>
        <i/>
        <sz val="11"/>
        <color theme="1"/>
        <rFont val="Calibri"/>
        <family val="2"/>
        <scheme val="minor"/>
      </rPr>
      <t xml:space="preserve">Total Acres Suitable for Manure Application </t>
    </r>
    <r>
      <rPr>
        <sz val="11"/>
        <color theme="1"/>
        <rFont val="Calibri"/>
        <family val="2"/>
        <scheme val="minor"/>
      </rPr>
      <t>includes rented or owned cropland, hayland, and pastures that are under the management control of the operator</t>
    </r>
  </si>
  <si>
    <t>2) For Field Calculation : AEU = Animal No. x (Animal Wt/1000) x (Prod. Days/365)</t>
  </si>
  <si>
    <t>Miniature Horses and Miniature DonkeysTwo-Year-Old: 24–36 mo</t>
  </si>
  <si>
    <t>Miniature Horses and Miniature DonkeysMature</t>
  </si>
  <si>
    <t>PoultryLayer: 18–90 wk</t>
  </si>
  <si>
    <t>PoultryLayer, brown egg: 18–75 wk</t>
  </si>
  <si>
    <t>PoultryLayer, brown egg: 18–90 wk</t>
  </si>
  <si>
    <t>PoultryTurkey, tom brooder: 0-6 wk</t>
  </si>
  <si>
    <t>PoultryTurkey, hen brooder: 0-6 wk</t>
  </si>
  <si>
    <t>PoultryTurkey, hen heavy: 6-16 wk</t>
  </si>
  <si>
    <t>PoultryTurkey, hen regular: 6–12 wk</t>
  </si>
  <si>
    <t>PoultryGuinea: 0–14 wk</t>
  </si>
  <si>
    <t>PoultryGuinea, mature</t>
  </si>
  <si>
    <t>PoultryPheasant: 0–13 wk</t>
  </si>
  <si>
    <t>PoultryPheasant, mature</t>
  </si>
  <si>
    <t>PoultryChukar, mature</t>
  </si>
  <si>
    <t>PoultryQuail, mature</t>
  </si>
  <si>
    <t>Medium Breed SheepEwe</t>
  </si>
  <si>
    <t>Medium Breed SheepRam</t>
  </si>
  <si>
    <t>LlamaYearling: 1–2 yr</t>
  </si>
  <si>
    <t>PoultryDuck, Finisher: 17-38 days</t>
  </si>
  <si>
    <t>PoultryDuck, Starter: 0-17 days</t>
  </si>
  <si>
    <t>PoultryDuck, Layer</t>
  </si>
  <si>
    <t>PoultryLayer: 18–75 wk</t>
  </si>
  <si>
    <t>Layer: 18–75 wk</t>
  </si>
  <si>
    <t>Layer: 18–90 wk</t>
  </si>
  <si>
    <t>Layer, brown egg: 18–75 wk</t>
  </si>
  <si>
    <t>Layer, brown egg: 18–90 wk</t>
  </si>
  <si>
    <t>Layer Breeder hen: 17-70 wk</t>
  </si>
  <si>
    <t>Layer Breeder rooster: 17-70 wk</t>
  </si>
  <si>
    <t>Layer Breeder hen, brown egg: 17-70 wk</t>
  </si>
  <si>
    <t>Layer Breeder rooster, brown egg: 17-70 wk</t>
  </si>
  <si>
    <t>Layer Pullet: 0–16 wk</t>
  </si>
  <si>
    <t>Layer Pullet, brown egg: 0-16 wk</t>
  </si>
  <si>
    <t>PoultryLayer Breeder hen: 17-70 wk</t>
  </si>
  <si>
    <t>PoultryLayer Breeder rooster: 17-70 wk</t>
  </si>
  <si>
    <t>PoultryLayer Breeder hen, brown egg: 17-70 wk</t>
  </si>
  <si>
    <t>PoultryLayer Breeder rooster, brown egg: 17-70 wk</t>
  </si>
  <si>
    <t>PoultryLayer Pullet, brown egg: 0-16 wk</t>
  </si>
  <si>
    <t>PoultryLayer Pullet: 0–16 wk</t>
  </si>
  <si>
    <t>Broiler Breeder pullet: 0-20 wk</t>
  </si>
  <si>
    <t>Broiler Breeder cockerel: 0-20 wk</t>
  </si>
  <si>
    <t>Broiler Breeder hen: 20-65 wk</t>
  </si>
  <si>
    <t>Broiler Breeder rooster: 20-65 wk</t>
  </si>
  <si>
    <t>PoultryBroiler Breeder pullet: 0-20 wk</t>
  </si>
  <si>
    <t>PoultryBroiler Breeder cockerel: 0-20 wk</t>
  </si>
  <si>
    <t>PoultryBroiler Breeder hen: 20-65 wk</t>
  </si>
  <si>
    <t>PoultryBroiler Breeder rooster: 20-65 wk</t>
  </si>
  <si>
    <t>PoultryTurkey, tom: 6-18 wk</t>
  </si>
  <si>
    <t>Turkey, hen regular: 6–12 wk</t>
  </si>
  <si>
    <t>Turkey, tom brooder: 0-6 wk</t>
  </si>
  <si>
    <t>Turkey, hen brooder: 0-6 wk</t>
  </si>
  <si>
    <t>Turkey, hen heavy: 6-16 wk</t>
  </si>
  <si>
    <t>Duck, Finisher: 17-38 days</t>
  </si>
  <si>
    <t>PoultryDuck, Developer: 0-196 days</t>
  </si>
  <si>
    <t>Duck, Developer: 0-196 days</t>
  </si>
  <si>
    <t>Duck, Layer</t>
  </si>
  <si>
    <t>Guinea, mature</t>
  </si>
  <si>
    <t>Pheasant, mature</t>
  </si>
  <si>
    <t>Chukar, mature</t>
  </si>
  <si>
    <t>Quail, mature</t>
  </si>
  <si>
    <t>BeefReplacement heifer: 8–12 mo</t>
  </si>
  <si>
    <t>BeefReplacement heifer: 8-24 mo</t>
  </si>
  <si>
    <t>BeefBackgrounding cattle</t>
  </si>
  <si>
    <t>Replacement heifer: 8-24 mo</t>
  </si>
  <si>
    <t>Backgrounding cattle</t>
  </si>
  <si>
    <t>BisonYearling: 1-2 yr</t>
  </si>
  <si>
    <t>Yearling: 1-2 yr</t>
  </si>
  <si>
    <t>Yearling: 1–2 yr</t>
  </si>
  <si>
    <t>Quail: 0–13 wk</t>
  </si>
  <si>
    <t>PoultryQuail: 0–13 wk</t>
  </si>
  <si>
    <t>PoultryChukar: 0–13 wk</t>
  </si>
  <si>
    <t>Pheasant: 0–13 wk</t>
  </si>
  <si>
    <t>Chukar: 0–13 wk</t>
  </si>
  <si>
    <t>Guinea: 0–14 wk</t>
  </si>
  <si>
    <t>Turkey, tom: 6-18 wk</t>
  </si>
  <si>
    <t>Duck, Starter: 0-17 days</t>
  </si>
  <si>
    <t>Replacement heifer: 8–12 mo</t>
  </si>
  <si>
    <t>Select</t>
  </si>
  <si>
    <t>Medium Breed SheepLamb: 0-1 yr</t>
  </si>
  <si>
    <t>Medium Breed Sheep</t>
  </si>
  <si>
    <t>Lamb: 0-1 yr</t>
  </si>
  <si>
    <t>Manure Prod</t>
  </si>
  <si>
    <t>Column3</t>
  </si>
  <si>
    <t>Manure Production (gallon)</t>
  </si>
  <si>
    <t>Manure Production (tons)</t>
  </si>
  <si>
    <t>6. The AEUs per animal type, Total AEUs, AEUs/Acre, and Manure Production (gallons and tons) will automatically be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</si>
</sst>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0" applyFont="1"/>
    <xf numFmtId="0" fontId="0" fillId="2" borderId="3" xfId="0" quotePrefix="1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" xfId="0" quotePrefix="1" applyFont="1" applyFill="1" applyBorder="1"/>
    <xf numFmtId="0" fontId="0" fillId="2" borderId="1" xfId="0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vertical="top"/>
    </xf>
    <xf numFmtId="165" fontId="0" fillId="0" borderId="3" xfId="1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165" fontId="0" fillId="0" borderId="1" xfId="1" applyNumberFormat="1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Fill="1" applyAlignment="1"/>
    <xf numFmtId="0" fontId="0" fillId="0" borderId="0" xfId="0" applyAlignment="1"/>
    <xf numFmtId="0" fontId="7" fillId="0" borderId="0" xfId="0" applyFont="1" applyAlignme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8" fillId="0" borderId="0" xfId="0" applyFont="1"/>
    <xf numFmtId="2" fontId="0" fillId="2" borderId="8" xfId="0" applyNumberFormat="1" applyFill="1" applyBorder="1"/>
    <xf numFmtId="37" fontId="0" fillId="0" borderId="1" xfId="1" applyNumberFormat="1" applyFont="1" applyBorder="1"/>
    <xf numFmtId="39" fontId="0" fillId="0" borderId="1" xfId="1" applyNumberFormat="1" applyFont="1" applyBorder="1"/>
    <xf numFmtId="0" fontId="0" fillId="0" borderId="0" xfId="0" applyAlignment="1">
      <alignment horizontal="left" wrapText="1"/>
    </xf>
    <xf numFmtId="0" fontId="0" fillId="0" borderId="0" xfId="0" applyFill="1" applyAlignment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Animals" displayName="Animals" ref="B1:U37" totalsRowShown="0">
  <autoFilter ref="B1:U37" xr:uid="{00000000-0009-0000-0100-000003000000}"/>
  <tableColumns count="20">
    <tableColumn id="1" xr3:uid="{00000000-0010-0000-0000-000001000000}" name="Dairy - Holstein/Brown Swiss"/>
    <tableColumn id="2" xr3:uid="{00000000-0010-0000-0000-000002000000}" name="Dairy - Ayrshire/Guernsey"/>
    <tableColumn id="3" xr3:uid="{00000000-0010-0000-0000-000003000000}" name="Dairy - Jersey"/>
    <tableColumn id="4" xr3:uid="{00000000-0010-0000-0000-000004000000}" name="Swine"/>
    <tableColumn id="5" xr3:uid="{00000000-0010-0000-0000-000005000000}" name="Poultry"/>
    <tableColumn id="6" xr3:uid="{00000000-0010-0000-0000-000006000000}" name="Beef"/>
    <tableColumn id="7" xr3:uid="{00000000-0010-0000-0000-000007000000}" name="Veal"/>
    <tableColumn id="8" xr3:uid="{00000000-0010-0000-0000-000008000000}" name="Larger Breed Sheep"/>
    <tableColumn id="20" xr3:uid="{829F4B18-B5E4-4D53-B50F-84C0BA66ACFB}" name="Medium Breed Sheep"/>
    <tableColumn id="9" xr3:uid="{00000000-0010-0000-0000-000009000000}" name="Smaller Breed Sheep"/>
    <tableColumn id="10" xr3:uid="{00000000-0010-0000-0000-00000A000000}" name="Meat Goats"/>
    <tableColumn id="11" xr3:uid="{00000000-0010-0000-0000-00000B000000}" name="Dairy Goats"/>
    <tableColumn id="12" xr3:uid="{00000000-0010-0000-0000-00000C000000}" name="Miniature Horses and Miniature Donkeys"/>
    <tableColumn id="13" xr3:uid="{00000000-0010-0000-0000-00000D000000}" name="Ponies and Donkeys"/>
    <tableColumn id="14" xr3:uid="{00000000-0010-0000-0000-00000E000000}" name="Light Horses and Mules"/>
    <tableColumn id="15" xr3:uid="{00000000-0010-0000-0000-00000F000000}" name="Draft Horses"/>
    <tableColumn id="16" xr3:uid="{00000000-0010-0000-0000-000010000000}" name="Bison"/>
    <tableColumn id="17" xr3:uid="{00000000-0010-0000-0000-000011000000}" name="Deer"/>
    <tableColumn id="18" xr3:uid="{00000000-0010-0000-0000-000012000000}" name="Alpaca"/>
    <tableColumn id="19" xr3:uid="{00000000-0010-0000-0000-000013000000}" name="Lla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Animal_Wt_tbl" displayName="Animal_Wt_tbl" ref="A1:C112" totalsRowShown="0">
  <autoFilter ref="A1:C112" xr:uid="{00000000-0009-0000-0100-000004000000}"/>
  <tableColumns count="3">
    <tableColumn id="1" xr3:uid="{00000000-0010-0000-0100-000001000000}" name="Column1"/>
    <tableColumn id="2" xr3:uid="{00000000-0010-0000-0100-000002000000}" name="Column2"/>
    <tableColumn id="3" xr3:uid="{17AC4A4E-CB3C-441E-9BE8-0A7CB7F671DA}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Y35"/>
  <sheetViews>
    <sheetView tabSelected="1" zoomScaleNormal="100" workbookViewId="0">
      <selection activeCell="A7" sqref="A7"/>
    </sheetView>
  </sheetViews>
  <sheetFormatPr defaultRowHeight="15" x14ac:dyDescent="0.25"/>
  <cols>
    <col min="1" max="1" width="34.42578125" customWidth="1"/>
    <col min="2" max="2" width="13" customWidth="1"/>
    <col min="3" max="3" width="11.7109375" hidden="1" customWidth="1"/>
    <col min="4" max="4" width="11" hidden="1" customWidth="1"/>
    <col min="5" max="5" width="12.5703125" hidden="1" customWidth="1"/>
    <col min="6" max="6" width="13.7109375" customWidth="1"/>
    <col min="7" max="7" width="14.42578125" customWidth="1"/>
    <col min="8" max="8" width="8.7109375" customWidth="1"/>
    <col min="9" max="9" width="10.7109375" customWidth="1"/>
    <col min="10" max="10" width="9.5703125" bestFit="1" customWidth="1"/>
    <col min="11" max="11" width="18.28515625" customWidth="1"/>
    <col min="12" max="12" width="17" customWidth="1"/>
    <col min="25" max="25" width="15.5703125" customWidth="1"/>
  </cols>
  <sheetData>
    <row r="1" spans="1:25" ht="18.75" x14ac:dyDescent="0.3">
      <c r="A1" s="27" t="s">
        <v>149</v>
      </c>
    </row>
    <row r="2" spans="1:25" ht="18.75" x14ac:dyDescent="0.3">
      <c r="A2" s="7"/>
    </row>
    <row r="3" spans="1:25" ht="18.75" x14ac:dyDescent="0.3">
      <c r="A3" s="7"/>
      <c r="B3" s="25"/>
      <c r="F3" s="26" t="s">
        <v>151</v>
      </c>
      <c r="G3" s="20"/>
      <c r="I3" s="24" t="s">
        <v>140</v>
      </c>
      <c r="J3" s="28" t="str">
        <f>IF(J24&lt;&gt;"",IF(G3&lt;&gt;0,J24/G3,""),"")</f>
        <v/>
      </c>
    </row>
    <row r="4" spans="1:25" ht="8.25" customHeight="1" x14ac:dyDescent="0.3">
      <c r="A4" s="7"/>
    </row>
    <row r="5" spans="1:25" x14ac:dyDescent="0.25">
      <c r="A5" s="33" t="s">
        <v>60</v>
      </c>
      <c r="B5" s="39" t="s">
        <v>0</v>
      </c>
      <c r="C5" s="2"/>
      <c r="D5" s="2"/>
      <c r="E5" s="46" t="s">
        <v>237</v>
      </c>
      <c r="F5" s="35" t="s">
        <v>153</v>
      </c>
      <c r="G5" s="37" t="s">
        <v>2</v>
      </c>
      <c r="H5" s="38"/>
      <c r="I5" s="41" t="s">
        <v>143</v>
      </c>
      <c r="J5" s="35" t="s">
        <v>64</v>
      </c>
      <c r="K5" s="45" t="s">
        <v>239</v>
      </c>
      <c r="L5" s="45" t="s">
        <v>240</v>
      </c>
      <c r="M5" s="1"/>
      <c r="N5" s="1"/>
    </row>
    <row r="6" spans="1:25" ht="15.75" thickBot="1" x14ac:dyDescent="0.3">
      <c r="A6" s="34"/>
      <c r="B6" s="40"/>
      <c r="C6" s="3" t="s">
        <v>135</v>
      </c>
      <c r="D6" s="3" t="s">
        <v>136</v>
      </c>
      <c r="E6" s="47"/>
      <c r="F6" s="36"/>
      <c r="G6" s="3" t="s">
        <v>1</v>
      </c>
      <c r="H6" s="4" t="s">
        <v>138</v>
      </c>
      <c r="I6" s="42"/>
      <c r="J6" s="36"/>
      <c r="K6" s="45"/>
      <c r="L6" s="45"/>
      <c r="M6" s="1"/>
      <c r="N6" s="1"/>
    </row>
    <row r="7" spans="1:25" ht="24" customHeight="1" x14ac:dyDescent="0.25">
      <c r="A7" s="19" t="s">
        <v>233</v>
      </c>
      <c r="B7" s="19" t="s">
        <v>233</v>
      </c>
      <c r="C7" s="8" t="e">
        <f>VLOOKUP(CONCATENATE(A7,B7),Animal_Wt_tbl[],2,FALSE)</f>
        <v>#N/A</v>
      </c>
      <c r="D7" s="8" t="str">
        <f t="shared" ref="D7:D23" si="0">IFERROR(C7,"")</f>
        <v/>
      </c>
      <c r="E7" s="8" t="e">
        <f>VLOOKUP(CONCATENATE(A7,B7),Animal_Wt_tbl[],3,FALSE)</f>
        <v>#N/A</v>
      </c>
      <c r="F7" s="9" t="str">
        <f t="shared" ref="F7:F23" si="1">IF(D7&lt;&gt;"",D7,"")</f>
        <v/>
      </c>
      <c r="G7" s="14"/>
      <c r="H7" s="15"/>
      <c r="I7" s="15"/>
      <c r="J7" s="12" t="str">
        <f>IF(F7&lt;&gt;"",(IF(G7&lt;&gt;0,IF(I7&lt;&gt;0,(G7*F7/1000)*(I7/365),""),"")),"")</f>
        <v/>
      </c>
      <c r="K7" s="29" t="str">
        <f>IF(F7&lt;&gt;"",(IF(G7&lt;&gt;0,IF(G7&lt;&gt;0,((F7*G7/1000)*E7)*I7,""),"")),"")</f>
        <v/>
      </c>
      <c r="L7" s="30" t="str">
        <f>IF(K7&lt;&gt;"",(K7*8.3)/2000,"")</f>
        <v/>
      </c>
      <c r="M7" s="1"/>
      <c r="N7" s="43" t="s">
        <v>147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4" customHeight="1" x14ac:dyDescent="0.25">
      <c r="A8" s="19" t="s">
        <v>233</v>
      </c>
      <c r="B8" s="19" t="s">
        <v>233</v>
      </c>
      <c r="C8" s="10" t="e">
        <f>VLOOKUP(CONCATENATE(A8,B8),Animal_Wt_tbl[],2,FALSE)</f>
        <v>#N/A</v>
      </c>
      <c r="D8" s="10" t="str">
        <f t="shared" si="0"/>
        <v/>
      </c>
      <c r="E8" s="8" t="e">
        <f>VLOOKUP(CONCATENATE(A8,B8),Animal_Wt_tbl[],3,FALSE)</f>
        <v>#N/A</v>
      </c>
      <c r="F8" s="11" t="str">
        <f>IF(D8&lt;&gt;"",D8,"")</f>
        <v/>
      </c>
      <c r="G8" s="16"/>
      <c r="H8" s="17"/>
      <c r="I8" s="17"/>
      <c r="J8" s="12" t="str">
        <f t="shared" ref="J8:J23" si="2">IF(F8&lt;&gt;"",(IF(G8&lt;&gt;0,IF(I8&lt;&gt;0,(G8*F8/1000)*(I8/365),""),"")),"")</f>
        <v/>
      </c>
      <c r="K8" s="29" t="str">
        <f t="shared" ref="K8:K23" si="3">IF(F8&lt;&gt;"",(IF(G8&lt;&gt;0,IF(G8&lt;&gt;0,((F8*G8/1000)*E8)*I8,""),"")),"")</f>
        <v/>
      </c>
      <c r="L8" s="30" t="str">
        <f t="shared" ref="L8:L23" si="4">IF(K8&lt;&gt;"",(K8*8.3)/2000,"")</f>
        <v/>
      </c>
      <c r="M8" s="1"/>
      <c r="N8" s="43" t="s">
        <v>148</v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4" customHeight="1" x14ac:dyDescent="0.25">
      <c r="A9" s="19" t="s">
        <v>233</v>
      </c>
      <c r="B9" s="19" t="s">
        <v>233</v>
      </c>
      <c r="C9" s="10" t="e">
        <f>VLOOKUP(CONCATENATE(A9,B9),Animal_Wt_tbl[],2,FALSE)</f>
        <v>#N/A</v>
      </c>
      <c r="D9" s="10" t="str">
        <f t="shared" si="0"/>
        <v/>
      </c>
      <c r="E9" s="8" t="e">
        <f>VLOOKUP(CONCATENATE(A9,B9),Animal_Wt_tbl[],3,FALSE)</f>
        <v>#N/A</v>
      </c>
      <c r="F9" s="11" t="str">
        <f t="shared" si="1"/>
        <v/>
      </c>
      <c r="G9" s="16"/>
      <c r="H9" s="17"/>
      <c r="I9" s="17"/>
      <c r="J9" s="12" t="str">
        <f t="shared" si="2"/>
        <v/>
      </c>
      <c r="K9" s="29" t="str">
        <f t="shared" si="3"/>
        <v/>
      </c>
      <c r="L9" s="30" t="str">
        <f t="shared" si="4"/>
        <v/>
      </c>
      <c r="M9" s="1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24" customHeight="1" x14ac:dyDescent="0.25">
      <c r="A10" s="19" t="s">
        <v>233</v>
      </c>
      <c r="B10" s="19" t="s">
        <v>233</v>
      </c>
      <c r="C10" s="10" t="e">
        <f>VLOOKUP(CONCATENATE(A10,B10),Animal_Wt_tbl[],2,FALSE)</f>
        <v>#N/A</v>
      </c>
      <c r="D10" s="10" t="str">
        <f t="shared" si="0"/>
        <v/>
      </c>
      <c r="E10" s="8" t="e">
        <f>VLOOKUP(CONCATENATE(A10,B10),Animal_Wt_tbl[],3,FALSE)</f>
        <v>#N/A</v>
      </c>
      <c r="F10" s="11" t="str">
        <f t="shared" si="1"/>
        <v/>
      </c>
      <c r="G10" s="18"/>
      <c r="H10" s="17"/>
      <c r="I10" s="17"/>
      <c r="J10" s="12" t="str">
        <f t="shared" si="2"/>
        <v/>
      </c>
      <c r="K10" s="29" t="str">
        <f t="shared" si="3"/>
        <v/>
      </c>
      <c r="L10" s="30" t="str">
        <f t="shared" si="4"/>
        <v/>
      </c>
      <c r="M10" s="1"/>
      <c r="N10" s="23" t="s">
        <v>141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24" customHeight="1" x14ac:dyDescent="0.25">
      <c r="A11" s="19" t="s">
        <v>233</v>
      </c>
      <c r="B11" s="19" t="s">
        <v>233</v>
      </c>
      <c r="C11" s="10" t="e">
        <f>VLOOKUP(CONCATENATE(A11,B11),Animal_Wt_tbl[],2,FALSE)</f>
        <v>#N/A</v>
      </c>
      <c r="D11" s="10" t="str">
        <f t="shared" si="0"/>
        <v/>
      </c>
      <c r="E11" s="8" t="e">
        <f>VLOOKUP(CONCATENATE(A11,B11),Animal_Wt_tbl[],3,FALSE)</f>
        <v>#N/A</v>
      </c>
      <c r="F11" s="11" t="str">
        <f t="shared" si="1"/>
        <v/>
      </c>
      <c r="G11" s="18"/>
      <c r="H11" s="17"/>
      <c r="I11" s="17"/>
      <c r="J11" s="12" t="str">
        <f t="shared" si="2"/>
        <v/>
      </c>
      <c r="K11" s="29" t="str">
        <f t="shared" si="3"/>
        <v/>
      </c>
      <c r="L11" s="30" t="str">
        <f t="shared" si="4"/>
        <v/>
      </c>
      <c r="M11" s="1"/>
      <c r="N11" s="22" t="s">
        <v>152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24" customHeight="1" x14ac:dyDescent="0.25">
      <c r="A12" s="19" t="s">
        <v>233</v>
      </c>
      <c r="B12" s="19" t="s">
        <v>233</v>
      </c>
      <c r="C12" s="10" t="e">
        <f>VLOOKUP(CONCATENATE(A12,B12),Animal_Wt_tbl[],2,FALSE)</f>
        <v>#N/A</v>
      </c>
      <c r="D12" s="10" t="str">
        <f t="shared" si="0"/>
        <v/>
      </c>
      <c r="E12" s="8" t="e">
        <f>VLOOKUP(CONCATENATE(A12,B12),Animal_Wt_tbl[],3,FALSE)</f>
        <v>#N/A</v>
      </c>
      <c r="F12" s="11" t="str">
        <f t="shared" si="1"/>
        <v/>
      </c>
      <c r="G12" s="18"/>
      <c r="H12" s="17"/>
      <c r="I12" s="17"/>
      <c r="J12" s="12" t="str">
        <f t="shared" si="2"/>
        <v/>
      </c>
      <c r="K12" s="29" t="str">
        <f t="shared" si="3"/>
        <v/>
      </c>
      <c r="L12" s="30" t="str">
        <f t="shared" si="4"/>
        <v/>
      </c>
      <c r="M12" s="1"/>
      <c r="N12" s="22" t="s">
        <v>154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24" customHeight="1" x14ac:dyDescent="0.25">
      <c r="A13" s="19" t="s">
        <v>233</v>
      </c>
      <c r="B13" s="19" t="s">
        <v>233</v>
      </c>
      <c r="C13" s="10" t="e">
        <f>VLOOKUP(CONCATENATE(A13,B13),Animal_Wt_tbl[],2,FALSE)</f>
        <v>#N/A</v>
      </c>
      <c r="D13" s="10" t="str">
        <f t="shared" si="0"/>
        <v/>
      </c>
      <c r="E13" s="8" t="e">
        <f>VLOOKUP(CONCATENATE(A13,B13),Animal_Wt_tbl[],3,FALSE)</f>
        <v>#N/A</v>
      </c>
      <c r="F13" s="11" t="str">
        <f t="shared" si="1"/>
        <v/>
      </c>
      <c r="G13" s="18"/>
      <c r="H13" s="17"/>
      <c r="I13" s="17"/>
      <c r="J13" s="12" t="str">
        <f t="shared" si="2"/>
        <v/>
      </c>
      <c r="K13" s="29" t="str">
        <f t="shared" si="3"/>
        <v/>
      </c>
      <c r="L13" s="30" t="str">
        <f t="shared" si="4"/>
        <v/>
      </c>
      <c r="M13" s="1"/>
      <c r="N13" s="22" t="s">
        <v>142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24" customHeight="1" x14ac:dyDescent="0.25">
      <c r="A14" s="19" t="s">
        <v>233</v>
      </c>
      <c r="B14" s="19" t="s">
        <v>233</v>
      </c>
      <c r="C14" s="10" t="e">
        <f>VLOOKUP(CONCATENATE(A14,B14),Animal_Wt_tbl[],2,FALSE)</f>
        <v>#N/A</v>
      </c>
      <c r="D14" s="10" t="str">
        <f t="shared" si="0"/>
        <v/>
      </c>
      <c r="E14" s="8" t="e">
        <f>VLOOKUP(CONCATENATE(A14,B14),Animal_Wt_tbl[],3,FALSE)</f>
        <v>#N/A</v>
      </c>
      <c r="F14" s="11" t="str">
        <f t="shared" si="1"/>
        <v/>
      </c>
      <c r="G14" s="18"/>
      <c r="H14" s="17"/>
      <c r="I14" s="17"/>
      <c r="J14" s="12" t="str">
        <f t="shared" si="2"/>
        <v/>
      </c>
      <c r="K14" s="29" t="str">
        <f t="shared" si="3"/>
        <v/>
      </c>
      <c r="L14" s="30" t="str">
        <f t="shared" si="4"/>
        <v/>
      </c>
      <c r="M14" s="1"/>
      <c r="N14" s="21" t="s">
        <v>145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24" customHeight="1" x14ac:dyDescent="0.25">
      <c r="A15" s="19" t="s">
        <v>233</v>
      </c>
      <c r="B15" s="19" t="s">
        <v>233</v>
      </c>
      <c r="C15" s="10" t="e">
        <f>VLOOKUP(CONCATENATE(A15,B15),Animal_Wt_tbl[],2,FALSE)</f>
        <v>#N/A</v>
      </c>
      <c r="D15" s="10" t="str">
        <f t="shared" si="0"/>
        <v/>
      </c>
      <c r="E15" s="8" t="e">
        <f>VLOOKUP(CONCATENATE(A15,B15),Animal_Wt_tbl[],3,FALSE)</f>
        <v>#N/A</v>
      </c>
      <c r="F15" s="11" t="str">
        <f t="shared" si="1"/>
        <v/>
      </c>
      <c r="G15" s="18"/>
      <c r="H15" s="17"/>
      <c r="I15" s="17"/>
      <c r="J15" s="12" t="str">
        <f t="shared" si="2"/>
        <v/>
      </c>
      <c r="K15" s="29" t="str">
        <f t="shared" si="3"/>
        <v/>
      </c>
      <c r="L15" s="30" t="str">
        <f t="shared" si="4"/>
        <v/>
      </c>
      <c r="M15" s="1"/>
      <c r="N15" s="32" t="s">
        <v>144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4" customHeight="1" x14ac:dyDescent="0.25">
      <c r="A16" s="19" t="s">
        <v>233</v>
      </c>
      <c r="B16" s="19" t="s">
        <v>233</v>
      </c>
      <c r="C16" s="10" t="e">
        <f>VLOOKUP(CONCATENATE(A16,B16),Animal_Wt_tbl[],2,FALSE)</f>
        <v>#N/A</v>
      </c>
      <c r="D16" s="10" t="str">
        <f t="shared" si="0"/>
        <v/>
      </c>
      <c r="E16" s="8" t="e">
        <f>VLOOKUP(CONCATENATE(A16,B16),Animal_Wt_tbl[],3,FALSE)</f>
        <v>#N/A</v>
      </c>
      <c r="F16" s="11" t="str">
        <f t="shared" si="1"/>
        <v/>
      </c>
      <c r="G16" s="18"/>
      <c r="H16" s="17"/>
      <c r="I16" s="17"/>
      <c r="J16" s="12" t="str">
        <f t="shared" si="2"/>
        <v/>
      </c>
      <c r="K16" s="29" t="str">
        <f t="shared" si="3"/>
        <v/>
      </c>
      <c r="L16" s="30" t="str">
        <f t="shared" si="4"/>
        <v/>
      </c>
      <c r="M16" s="1"/>
      <c r="N16" s="32" t="s">
        <v>241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14" ht="24" customHeight="1" x14ac:dyDescent="0.25">
      <c r="A17" s="19" t="s">
        <v>233</v>
      </c>
      <c r="B17" s="19" t="s">
        <v>233</v>
      </c>
      <c r="C17" s="10" t="e">
        <f>VLOOKUP(CONCATENATE(A17,B17),Animal_Wt_tbl[],2,FALSE)</f>
        <v>#N/A</v>
      </c>
      <c r="D17" s="10" t="str">
        <f t="shared" si="0"/>
        <v/>
      </c>
      <c r="E17" s="8" t="e">
        <f>VLOOKUP(CONCATENATE(A17,B17),Animal_Wt_tbl[],3,FALSE)</f>
        <v>#N/A</v>
      </c>
      <c r="F17" s="11" t="str">
        <f t="shared" si="1"/>
        <v/>
      </c>
      <c r="G17" s="18"/>
      <c r="H17" s="17"/>
      <c r="I17" s="17"/>
      <c r="J17" s="12" t="str">
        <f t="shared" si="2"/>
        <v/>
      </c>
      <c r="K17" s="29" t="str">
        <f t="shared" si="3"/>
        <v/>
      </c>
      <c r="L17" s="30" t="str">
        <f t="shared" si="4"/>
        <v/>
      </c>
      <c r="M17" s="1"/>
    </row>
    <row r="18" spans="1:14" ht="24" customHeight="1" x14ac:dyDescent="0.25">
      <c r="A18" s="19" t="s">
        <v>233</v>
      </c>
      <c r="B18" s="19" t="s">
        <v>233</v>
      </c>
      <c r="C18" s="10" t="e">
        <f>VLOOKUP(CONCATENATE(A18,B18),Animal_Wt_tbl[],2,FALSE)</f>
        <v>#N/A</v>
      </c>
      <c r="D18" s="10" t="str">
        <f t="shared" si="0"/>
        <v/>
      </c>
      <c r="E18" s="8" t="e">
        <f>VLOOKUP(CONCATENATE(A18,B18),Animal_Wt_tbl[],3,FALSE)</f>
        <v>#N/A</v>
      </c>
      <c r="F18" s="11" t="str">
        <f t="shared" si="1"/>
        <v/>
      </c>
      <c r="G18" s="18"/>
      <c r="H18" s="17"/>
      <c r="I18" s="17"/>
      <c r="J18" s="12" t="str">
        <f t="shared" si="2"/>
        <v/>
      </c>
      <c r="K18" s="29" t="str">
        <f t="shared" si="3"/>
        <v/>
      </c>
      <c r="L18" s="30" t="str">
        <f t="shared" si="4"/>
        <v/>
      </c>
      <c r="M18" s="1"/>
    </row>
    <row r="19" spans="1:14" ht="24" customHeight="1" x14ac:dyDescent="0.25">
      <c r="A19" s="19" t="s">
        <v>233</v>
      </c>
      <c r="B19" s="19" t="s">
        <v>233</v>
      </c>
      <c r="C19" s="10" t="e">
        <f>VLOOKUP(CONCATENATE(A19,B19),Animal_Wt_tbl[],2,FALSE)</f>
        <v>#N/A</v>
      </c>
      <c r="D19" s="10" t="str">
        <f t="shared" si="0"/>
        <v/>
      </c>
      <c r="E19" s="8" t="e">
        <f>VLOOKUP(CONCATENATE(A19,B19),Animal_Wt_tbl[],3,FALSE)</f>
        <v>#N/A</v>
      </c>
      <c r="F19" s="11" t="str">
        <f t="shared" si="1"/>
        <v/>
      </c>
      <c r="G19" s="18"/>
      <c r="H19" s="17"/>
      <c r="I19" s="17"/>
      <c r="J19" s="12" t="str">
        <f t="shared" si="2"/>
        <v/>
      </c>
      <c r="K19" s="29" t="str">
        <f t="shared" si="3"/>
        <v/>
      </c>
      <c r="L19" s="30" t="str">
        <f t="shared" si="4"/>
        <v/>
      </c>
      <c r="M19" s="1"/>
    </row>
    <row r="20" spans="1:14" ht="24" customHeight="1" x14ac:dyDescent="0.25">
      <c r="A20" s="19" t="s">
        <v>233</v>
      </c>
      <c r="B20" s="19" t="s">
        <v>233</v>
      </c>
      <c r="C20" s="10" t="e">
        <f>VLOOKUP(CONCATENATE(A20,B20),Animal_Wt_tbl[],2,FALSE)</f>
        <v>#N/A</v>
      </c>
      <c r="D20" s="10" t="str">
        <f t="shared" si="0"/>
        <v/>
      </c>
      <c r="E20" s="8" t="e">
        <f>VLOOKUP(CONCATENATE(A20,B20),Animal_Wt_tbl[],3,FALSE)</f>
        <v>#N/A</v>
      </c>
      <c r="F20" s="11" t="str">
        <f t="shared" si="1"/>
        <v/>
      </c>
      <c r="G20" s="18"/>
      <c r="H20" s="17"/>
      <c r="I20" s="17"/>
      <c r="J20" s="12" t="str">
        <f t="shared" si="2"/>
        <v/>
      </c>
      <c r="K20" s="29" t="str">
        <f t="shared" si="3"/>
        <v/>
      </c>
      <c r="L20" s="30" t="str">
        <f t="shared" si="4"/>
        <v/>
      </c>
      <c r="M20" s="1"/>
      <c r="N20" s="1"/>
    </row>
    <row r="21" spans="1:14" ht="24" customHeight="1" x14ac:dyDescent="0.25">
      <c r="A21" s="19" t="s">
        <v>233</v>
      </c>
      <c r="B21" s="19" t="s">
        <v>233</v>
      </c>
      <c r="C21" s="10" t="e">
        <f>VLOOKUP(CONCATENATE(A21,B21),Animal_Wt_tbl[],2,FALSE)</f>
        <v>#N/A</v>
      </c>
      <c r="D21" s="10" t="str">
        <f t="shared" si="0"/>
        <v/>
      </c>
      <c r="E21" s="8" t="e">
        <f>VLOOKUP(CONCATENATE(A21,B21),Animal_Wt_tbl[],3,FALSE)</f>
        <v>#N/A</v>
      </c>
      <c r="F21" s="11" t="str">
        <f t="shared" si="1"/>
        <v/>
      </c>
      <c r="G21" s="18"/>
      <c r="H21" s="17"/>
      <c r="I21" s="17"/>
      <c r="J21" s="12" t="str">
        <f t="shared" si="2"/>
        <v/>
      </c>
      <c r="K21" s="29" t="str">
        <f t="shared" si="3"/>
        <v/>
      </c>
      <c r="L21" s="30" t="str">
        <f t="shared" si="4"/>
        <v/>
      </c>
      <c r="M21" s="1"/>
      <c r="N21" s="1"/>
    </row>
    <row r="22" spans="1:14" ht="24" customHeight="1" x14ac:dyDescent="0.25">
      <c r="A22" s="19" t="s">
        <v>233</v>
      </c>
      <c r="B22" s="19" t="s">
        <v>233</v>
      </c>
      <c r="C22" s="10" t="e">
        <f>VLOOKUP(CONCATENATE(A22,B22),Animal_Wt_tbl[],2,FALSE)</f>
        <v>#N/A</v>
      </c>
      <c r="D22" s="10" t="str">
        <f t="shared" si="0"/>
        <v/>
      </c>
      <c r="E22" s="8" t="e">
        <f>VLOOKUP(CONCATENATE(A22,B22),Animal_Wt_tbl[],3,FALSE)</f>
        <v>#N/A</v>
      </c>
      <c r="F22" s="11" t="str">
        <f t="shared" si="1"/>
        <v/>
      </c>
      <c r="G22" s="18"/>
      <c r="H22" s="17"/>
      <c r="I22" s="17"/>
      <c r="J22" s="12" t="str">
        <f t="shared" si="2"/>
        <v/>
      </c>
      <c r="K22" s="29" t="str">
        <f t="shared" si="3"/>
        <v/>
      </c>
      <c r="L22" s="30" t="str">
        <f t="shared" si="4"/>
        <v/>
      </c>
      <c r="M22" s="1"/>
      <c r="N22" s="1"/>
    </row>
    <row r="23" spans="1:14" ht="24" customHeight="1" x14ac:dyDescent="0.25">
      <c r="A23" s="19" t="s">
        <v>233</v>
      </c>
      <c r="B23" s="19" t="s">
        <v>233</v>
      </c>
      <c r="C23" s="10" t="e">
        <f>VLOOKUP(CONCATENATE(A23,B23),Animal_Wt_tbl[],2,FALSE)</f>
        <v>#N/A</v>
      </c>
      <c r="D23" s="10" t="str">
        <f t="shared" si="0"/>
        <v/>
      </c>
      <c r="E23" s="8" t="e">
        <f>VLOOKUP(CONCATENATE(A23,B23),Animal_Wt_tbl[],3,FALSE)</f>
        <v>#N/A</v>
      </c>
      <c r="F23" s="11" t="str">
        <f t="shared" si="1"/>
        <v/>
      </c>
      <c r="G23" s="18"/>
      <c r="H23" s="17"/>
      <c r="I23" s="17"/>
      <c r="J23" s="12" t="str">
        <f t="shared" si="2"/>
        <v/>
      </c>
      <c r="K23" s="29" t="str">
        <f t="shared" si="3"/>
        <v/>
      </c>
      <c r="L23" s="30" t="str">
        <f t="shared" si="4"/>
        <v/>
      </c>
      <c r="M23" s="1"/>
      <c r="N23" s="1"/>
    </row>
    <row r="24" spans="1:14" ht="24" customHeight="1" x14ac:dyDescent="0.25">
      <c r="A24" s="13" t="s">
        <v>139</v>
      </c>
      <c r="B24" s="1"/>
      <c r="C24" s="1"/>
      <c r="D24" s="1"/>
      <c r="E24" s="1"/>
      <c r="F24" s="1"/>
      <c r="G24" s="1"/>
      <c r="H24" s="1"/>
      <c r="I24" s="6" t="s">
        <v>137</v>
      </c>
      <c r="J24" s="5">
        <f>SUM(J7:J23)</f>
        <v>0</v>
      </c>
      <c r="M24" s="1"/>
      <c r="N24" s="1"/>
    </row>
    <row r="25" spans="1:14" x14ac:dyDescent="0.25">
      <c r="B25" s="1"/>
      <c r="C25" s="1"/>
      <c r="D25" s="1"/>
      <c r="E25" s="1"/>
      <c r="F25" s="1"/>
      <c r="G25" s="1"/>
      <c r="H25" s="1"/>
      <c r="I25" s="1"/>
      <c r="J25" s="1"/>
      <c r="M25" s="1"/>
      <c r="N25" s="1"/>
    </row>
    <row r="26" spans="1:14" x14ac:dyDescent="0.25">
      <c r="A26" s="24" t="s">
        <v>150</v>
      </c>
      <c r="B26" s="1"/>
      <c r="C26" s="1"/>
      <c r="D26" s="1"/>
      <c r="E26" s="1"/>
      <c r="F26" s="1"/>
      <c r="G26" s="1"/>
      <c r="H26" s="1"/>
      <c r="I26" s="1"/>
      <c r="J26" s="1"/>
      <c r="M26" s="1"/>
      <c r="N26" s="1"/>
    </row>
    <row r="27" spans="1:14" ht="31.5" customHeight="1" x14ac:dyDescent="0.25">
      <c r="A27" s="31" t="s">
        <v>155</v>
      </c>
      <c r="B27" s="31"/>
      <c r="C27" s="31"/>
      <c r="D27" s="31"/>
      <c r="E27" s="31"/>
      <c r="F27" s="31"/>
      <c r="G27" s="31"/>
      <c r="H27" s="31"/>
      <c r="I27" s="31"/>
      <c r="J27" s="31"/>
      <c r="M27" s="1"/>
      <c r="N27" s="1"/>
    </row>
    <row r="28" spans="1:14" x14ac:dyDescent="0.25">
      <c r="A28" t="s">
        <v>156</v>
      </c>
      <c r="B28" s="1"/>
      <c r="C28" s="1"/>
      <c r="D28" s="1"/>
      <c r="E28" s="1"/>
      <c r="F28" s="1"/>
      <c r="G28" s="1"/>
      <c r="H28" s="1"/>
      <c r="I28" s="1"/>
      <c r="J28" s="1"/>
      <c r="M28" s="1"/>
      <c r="N28" s="1"/>
    </row>
    <row r="29" spans="1:14" ht="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M29" s="1"/>
      <c r="N29" s="1"/>
    </row>
    <row r="30" spans="1:14" x14ac:dyDescent="0.25">
      <c r="B30" s="1"/>
      <c r="C30" s="1"/>
      <c r="D30" s="1"/>
      <c r="E30" s="1"/>
      <c r="F30" s="1"/>
      <c r="G30" s="1"/>
      <c r="H30" s="1"/>
      <c r="I30" s="1"/>
      <c r="J30" s="1"/>
      <c r="M30" s="1"/>
      <c r="N30" s="1"/>
    </row>
    <row r="31" spans="1:14" x14ac:dyDescent="0.25">
      <c r="B31" s="1"/>
      <c r="C31" s="1"/>
      <c r="D31" s="1"/>
      <c r="E31" s="1"/>
      <c r="F31" s="1"/>
      <c r="G31" s="1"/>
      <c r="H31" s="1"/>
      <c r="I31" s="1"/>
      <c r="J31" s="1"/>
      <c r="M31" s="1"/>
      <c r="N31" s="1"/>
    </row>
    <row r="32" spans="1:14" x14ac:dyDescent="0.25">
      <c r="B32" s="1"/>
      <c r="C32" s="1"/>
      <c r="D32" s="1"/>
      <c r="E32" s="1"/>
      <c r="F32" s="1"/>
      <c r="G32" s="1"/>
      <c r="H32" s="1"/>
      <c r="I32" s="1"/>
      <c r="J32" s="1"/>
      <c r="M32" s="1"/>
      <c r="N32" s="1"/>
    </row>
    <row r="33" spans="2:14" x14ac:dyDescent="0.25">
      <c r="B33" s="1"/>
      <c r="C33" s="1"/>
      <c r="D33" s="1"/>
      <c r="E33" s="1"/>
      <c r="F33" s="1"/>
      <c r="G33" s="1"/>
      <c r="H33" s="1"/>
      <c r="I33" s="1"/>
      <c r="J33" s="1"/>
      <c r="M33" s="1"/>
      <c r="N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M34" s="1"/>
      <c r="N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M35" s="1"/>
      <c r="N35" s="1"/>
    </row>
  </sheetData>
  <sortState xmlns:xlrd2="http://schemas.microsoft.com/office/spreadsheetml/2017/richdata2" ref="A7:J23">
    <sortCondition ref="G7:G23"/>
  </sortState>
  <mergeCells count="15">
    <mergeCell ref="A27:J27"/>
    <mergeCell ref="N16:Y16"/>
    <mergeCell ref="N15:Y15"/>
    <mergeCell ref="A5:A6"/>
    <mergeCell ref="F5:F6"/>
    <mergeCell ref="J5:J6"/>
    <mergeCell ref="G5:H5"/>
    <mergeCell ref="B5:B6"/>
    <mergeCell ref="I5:I6"/>
    <mergeCell ref="N7:Y7"/>
    <mergeCell ref="N9:Y9"/>
    <mergeCell ref="N8:Y8"/>
    <mergeCell ref="K5:K6"/>
    <mergeCell ref="E5:E6"/>
    <mergeCell ref="L5:L6"/>
  </mergeCells>
  <dataValidations count="1">
    <dataValidation type="list" allowBlank="1" showInputMessage="1" showErrorMessage="1" sqref="B7:B23" xr:uid="{00000000-0002-0000-0000-000001000000}">
      <formula1>Animal_Type</formula1>
    </dataValidation>
  </dataValidations>
  <printOptions horizontalCentered="1"/>
  <pageMargins left="0.7" right="0.7" top="0.7" bottom="0.7" header="0.3" footer="0.3"/>
  <pageSetup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5767FF-AE24-4D28-BA7E-7917460CEEDE}">
          <x14:formula1>
            <xm:f>Animals!$A$1:$U$1</xm:f>
          </x14:formula1>
          <xm:sqref>A7:A23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1"/>
  <sheetViews>
    <sheetView topLeftCell="G1" workbookViewId="0">
      <selection activeCell="G9" sqref="G9"/>
    </sheetView>
  </sheetViews>
  <sheetFormatPr defaultRowHeight="15" x14ac:dyDescent="0.25"/>
  <cols>
    <col min="2" max="2" width="29" customWidth="1"/>
    <col min="3" max="3" width="26.140625" customWidth="1"/>
    <col min="4" max="4" width="14.85546875" customWidth="1"/>
    <col min="5" max="5" width="16.140625" customWidth="1"/>
    <col min="6" max="6" width="40.140625" bestFit="1" customWidth="1"/>
    <col min="7" max="7" width="27.140625" bestFit="1" customWidth="1"/>
    <col min="8" max="8" width="14.140625" customWidth="1"/>
    <col min="9" max="10" width="20.28515625" customWidth="1"/>
    <col min="11" max="11" width="21.5703125" customWidth="1"/>
    <col min="12" max="12" width="13.42578125" customWidth="1"/>
    <col min="13" max="13" width="13.28515625" customWidth="1"/>
    <col min="14" max="14" width="39.42578125" customWidth="1"/>
    <col min="15" max="15" width="25.28515625" customWidth="1"/>
    <col min="16" max="16" width="23.5703125" customWidth="1"/>
    <col min="17" max="17" width="22.28515625" customWidth="1"/>
    <col min="18" max="18" width="13.5703125" bestFit="1" customWidth="1"/>
    <col min="19" max="19" width="21.140625" customWidth="1"/>
    <col min="20" max="20" width="17.28515625" customWidth="1"/>
    <col min="21" max="21" width="15.42578125" customWidth="1"/>
  </cols>
  <sheetData>
    <row r="1" spans="1:21" x14ac:dyDescent="0.25">
      <c r="A1" t="s">
        <v>233</v>
      </c>
      <c r="B1" t="s">
        <v>146</v>
      </c>
      <c r="C1" t="s">
        <v>19</v>
      </c>
      <c r="D1" t="s">
        <v>20</v>
      </c>
      <c r="E1" t="s">
        <v>7</v>
      </c>
      <c r="F1" t="s">
        <v>14</v>
      </c>
      <c r="G1" t="s">
        <v>21</v>
      </c>
      <c r="H1" t="s">
        <v>24</v>
      </c>
      <c r="I1" t="s">
        <v>26</v>
      </c>
      <c r="J1" t="s">
        <v>235</v>
      </c>
      <c r="K1" t="s">
        <v>30</v>
      </c>
      <c r="L1" t="s">
        <v>31</v>
      </c>
      <c r="M1" t="s">
        <v>35</v>
      </c>
      <c r="N1" t="s">
        <v>36</v>
      </c>
      <c r="O1" t="s">
        <v>42</v>
      </c>
      <c r="P1" t="s">
        <v>43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</row>
    <row r="2" spans="1:21" x14ac:dyDescent="0.25">
      <c r="A2" t="s">
        <v>233</v>
      </c>
      <c r="B2" t="s">
        <v>233</v>
      </c>
      <c r="C2" t="s">
        <v>233</v>
      </c>
      <c r="D2" t="s">
        <v>233</v>
      </c>
      <c r="E2" t="s">
        <v>233</v>
      </c>
      <c r="F2" t="s">
        <v>233</v>
      </c>
      <c r="G2" t="s">
        <v>233</v>
      </c>
      <c r="H2" t="s">
        <v>233</v>
      </c>
      <c r="I2" t="s">
        <v>233</v>
      </c>
      <c r="J2" t="s">
        <v>233</v>
      </c>
      <c r="K2" t="s">
        <v>233</v>
      </c>
      <c r="L2" t="s">
        <v>233</v>
      </c>
      <c r="M2" t="s">
        <v>233</v>
      </c>
      <c r="N2" t="s">
        <v>233</v>
      </c>
      <c r="O2" t="s">
        <v>233</v>
      </c>
      <c r="P2" t="s">
        <v>233</v>
      </c>
      <c r="Q2" t="s">
        <v>233</v>
      </c>
      <c r="R2" t="s">
        <v>233</v>
      </c>
      <c r="S2" t="s">
        <v>233</v>
      </c>
      <c r="T2" t="s">
        <v>233</v>
      </c>
      <c r="U2" t="s">
        <v>233</v>
      </c>
    </row>
    <row r="3" spans="1:21" x14ac:dyDescent="0.25">
      <c r="B3" t="s">
        <v>3</v>
      </c>
      <c r="C3" t="s">
        <v>3</v>
      </c>
      <c r="D3" t="s">
        <v>3</v>
      </c>
      <c r="E3" t="s">
        <v>8</v>
      </c>
      <c r="F3" t="s">
        <v>179</v>
      </c>
      <c r="G3" t="s">
        <v>22</v>
      </c>
      <c r="H3" t="s">
        <v>25</v>
      </c>
      <c r="I3" t="s">
        <v>27</v>
      </c>
      <c r="J3" t="s">
        <v>236</v>
      </c>
      <c r="K3" t="s">
        <v>27</v>
      </c>
      <c r="L3" t="s">
        <v>33</v>
      </c>
      <c r="M3" t="s">
        <v>33</v>
      </c>
      <c r="N3" t="s">
        <v>38</v>
      </c>
      <c r="O3" t="s">
        <v>38</v>
      </c>
      <c r="P3" t="s">
        <v>38</v>
      </c>
      <c r="Q3" t="s">
        <v>38</v>
      </c>
      <c r="R3" t="s">
        <v>59</v>
      </c>
      <c r="S3" t="s">
        <v>54</v>
      </c>
      <c r="T3" t="s">
        <v>51</v>
      </c>
      <c r="U3" t="s">
        <v>50</v>
      </c>
    </row>
    <row r="4" spans="1:21" x14ac:dyDescent="0.25">
      <c r="B4" t="s">
        <v>5</v>
      </c>
      <c r="C4" t="s">
        <v>5</v>
      </c>
      <c r="D4" t="s">
        <v>5</v>
      </c>
      <c r="E4" t="s">
        <v>9</v>
      </c>
      <c r="F4" t="s">
        <v>180</v>
      </c>
      <c r="G4" t="s">
        <v>23</v>
      </c>
      <c r="I4" t="s">
        <v>28</v>
      </c>
      <c r="J4" t="s">
        <v>28</v>
      </c>
      <c r="K4" t="s">
        <v>28</v>
      </c>
      <c r="L4" t="s">
        <v>34</v>
      </c>
      <c r="M4" t="s">
        <v>34</v>
      </c>
      <c r="N4" t="s">
        <v>39</v>
      </c>
      <c r="O4" t="s">
        <v>39</v>
      </c>
      <c r="P4" t="s">
        <v>39</v>
      </c>
      <c r="Q4" t="s">
        <v>39</v>
      </c>
      <c r="R4" t="s">
        <v>3</v>
      </c>
      <c r="S4" t="s">
        <v>55</v>
      </c>
      <c r="T4" t="s">
        <v>52</v>
      </c>
      <c r="U4" t="s">
        <v>223</v>
      </c>
    </row>
    <row r="5" spans="1:21" x14ac:dyDescent="0.25">
      <c r="B5" t="s">
        <v>4</v>
      </c>
      <c r="C5" t="s">
        <v>4</v>
      </c>
      <c r="D5" t="s">
        <v>4</v>
      </c>
      <c r="E5" t="s">
        <v>10</v>
      </c>
      <c r="F5" t="s">
        <v>181</v>
      </c>
      <c r="G5" t="s">
        <v>3</v>
      </c>
      <c r="I5" t="s">
        <v>29</v>
      </c>
      <c r="J5" t="s">
        <v>29</v>
      </c>
      <c r="K5" t="s">
        <v>29</v>
      </c>
      <c r="L5" t="s">
        <v>32</v>
      </c>
      <c r="M5" t="s">
        <v>32</v>
      </c>
      <c r="N5" t="s">
        <v>40</v>
      </c>
      <c r="O5" t="s">
        <v>40</v>
      </c>
      <c r="P5" t="s">
        <v>40</v>
      </c>
      <c r="Q5" t="s">
        <v>40</v>
      </c>
      <c r="R5" t="s">
        <v>6</v>
      </c>
      <c r="S5" t="s">
        <v>56</v>
      </c>
      <c r="T5" t="s">
        <v>53</v>
      </c>
      <c r="U5" t="s">
        <v>37</v>
      </c>
    </row>
    <row r="6" spans="1:21" x14ac:dyDescent="0.25">
      <c r="B6" t="s">
        <v>6</v>
      </c>
      <c r="C6" t="s">
        <v>6</v>
      </c>
      <c r="D6" t="s">
        <v>6</v>
      </c>
      <c r="E6" t="s">
        <v>11</v>
      </c>
      <c r="F6" t="s">
        <v>182</v>
      </c>
      <c r="G6" t="s">
        <v>6</v>
      </c>
      <c r="N6" t="s">
        <v>41</v>
      </c>
      <c r="O6" t="s">
        <v>41</v>
      </c>
      <c r="P6" t="s">
        <v>44</v>
      </c>
      <c r="Q6" t="s">
        <v>41</v>
      </c>
      <c r="R6" t="s">
        <v>222</v>
      </c>
      <c r="S6" t="s">
        <v>57</v>
      </c>
    </row>
    <row r="7" spans="1:21" x14ac:dyDescent="0.25">
      <c r="E7" t="s">
        <v>12</v>
      </c>
      <c r="F7" t="s">
        <v>187</v>
      </c>
      <c r="G7" t="s">
        <v>232</v>
      </c>
      <c r="N7" t="s">
        <v>37</v>
      </c>
      <c r="O7" t="s">
        <v>37</v>
      </c>
      <c r="P7" t="s">
        <v>37</v>
      </c>
      <c r="Q7" t="s">
        <v>37</v>
      </c>
      <c r="S7" t="s">
        <v>58</v>
      </c>
    </row>
    <row r="8" spans="1:21" x14ac:dyDescent="0.25">
      <c r="E8" t="s">
        <v>13</v>
      </c>
      <c r="F8" t="s">
        <v>188</v>
      </c>
      <c r="G8" t="s">
        <v>219</v>
      </c>
    </row>
    <row r="9" spans="1:21" x14ac:dyDescent="0.25">
      <c r="F9" t="s">
        <v>183</v>
      </c>
      <c r="G9" t="s">
        <v>220</v>
      </c>
    </row>
    <row r="10" spans="1:21" x14ac:dyDescent="0.25">
      <c r="F10" t="s">
        <v>184</v>
      </c>
    </row>
    <row r="11" spans="1:21" x14ac:dyDescent="0.25">
      <c r="F11" t="s">
        <v>185</v>
      </c>
    </row>
    <row r="12" spans="1:21" x14ac:dyDescent="0.25">
      <c r="F12" t="s">
        <v>186</v>
      </c>
    </row>
    <row r="13" spans="1:21" x14ac:dyDescent="0.25">
      <c r="F13" t="s">
        <v>15</v>
      </c>
    </row>
    <row r="14" spans="1:21" x14ac:dyDescent="0.25">
      <c r="F14" t="s">
        <v>16</v>
      </c>
    </row>
    <row r="15" spans="1:21" x14ac:dyDescent="0.25">
      <c r="F15" t="s">
        <v>18</v>
      </c>
    </row>
    <row r="16" spans="1:21" x14ac:dyDescent="0.25">
      <c r="F16" t="s">
        <v>17</v>
      </c>
    </row>
    <row r="17" spans="6:6" x14ac:dyDescent="0.25">
      <c r="F17" t="s">
        <v>195</v>
      </c>
    </row>
    <row r="18" spans="6:6" x14ac:dyDescent="0.25">
      <c r="F18" t="s">
        <v>196</v>
      </c>
    </row>
    <row r="19" spans="6:6" x14ac:dyDescent="0.25">
      <c r="F19" t="s">
        <v>197</v>
      </c>
    </row>
    <row r="20" spans="6:6" x14ac:dyDescent="0.25">
      <c r="F20" t="s">
        <v>198</v>
      </c>
    </row>
    <row r="21" spans="6:6" x14ac:dyDescent="0.25">
      <c r="F21" t="s">
        <v>230</v>
      </c>
    </row>
    <row r="22" spans="6:6" x14ac:dyDescent="0.25">
      <c r="F22" t="s">
        <v>204</v>
      </c>
    </row>
    <row r="23" spans="6:6" x14ac:dyDescent="0.25">
      <c r="F23" t="s">
        <v>207</v>
      </c>
    </row>
    <row r="24" spans="6:6" x14ac:dyDescent="0.25">
      <c r="F24" t="s">
        <v>205</v>
      </c>
    </row>
    <row r="25" spans="6:6" x14ac:dyDescent="0.25">
      <c r="F25" t="s">
        <v>206</v>
      </c>
    </row>
    <row r="26" spans="6:6" x14ac:dyDescent="0.25">
      <c r="F26" t="s">
        <v>231</v>
      </c>
    </row>
    <row r="27" spans="6:6" x14ac:dyDescent="0.25">
      <c r="F27" t="s">
        <v>208</v>
      </c>
    </row>
    <row r="28" spans="6:6" x14ac:dyDescent="0.25">
      <c r="F28" t="s">
        <v>210</v>
      </c>
    </row>
    <row r="29" spans="6:6" x14ac:dyDescent="0.25">
      <c r="F29" t="s">
        <v>211</v>
      </c>
    </row>
    <row r="30" spans="6:6" x14ac:dyDescent="0.25">
      <c r="F30" t="s">
        <v>229</v>
      </c>
    </row>
    <row r="31" spans="6:6" x14ac:dyDescent="0.25">
      <c r="F31" t="s">
        <v>212</v>
      </c>
    </row>
    <row r="32" spans="6:6" x14ac:dyDescent="0.25">
      <c r="F32" t="s">
        <v>227</v>
      </c>
    </row>
    <row r="33" spans="3:6" x14ac:dyDescent="0.25">
      <c r="F33" t="s">
        <v>213</v>
      </c>
    </row>
    <row r="34" spans="3:6" x14ac:dyDescent="0.25">
      <c r="F34" t="s">
        <v>228</v>
      </c>
    </row>
    <row r="35" spans="3:6" x14ac:dyDescent="0.25">
      <c r="F35" t="s">
        <v>214</v>
      </c>
    </row>
    <row r="36" spans="3:6" x14ac:dyDescent="0.25">
      <c r="F36" t="s">
        <v>224</v>
      </c>
    </row>
    <row r="37" spans="3:6" x14ac:dyDescent="0.25">
      <c r="F37" t="s">
        <v>215</v>
      </c>
    </row>
    <row r="41" spans="3:6" x14ac:dyDescent="0.25">
      <c r="C41" t="s">
        <v>65</v>
      </c>
    </row>
  </sheetData>
  <sheetProtection selectLockedCells="1" selectUn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12"/>
  <sheetViews>
    <sheetView zoomScaleNormal="100" workbookViewId="0"/>
  </sheetViews>
  <sheetFormatPr defaultRowHeight="15" x14ac:dyDescent="0.25"/>
  <cols>
    <col min="1" max="1" width="61" bestFit="1" customWidth="1"/>
    <col min="2" max="2" width="11" customWidth="1"/>
    <col min="3" max="3" width="11.140625" bestFit="1" customWidth="1"/>
  </cols>
  <sheetData>
    <row r="1" spans="1:3" x14ac:dyDescent="0.25">
      <c r="A1" t="s">
        <v>61</v>
      </c>
      <c r="B1" t="s">
        <v>62</v>
      </c>
      <c r="C1" t="s">
        <v>238</v>
      </c>
    </row>
    <row r="2" spans="1:3" x14ac:dyDescent="0.25">
      <c r="A2" t="s">
        <v>66</v>
      </c>
      <c r="B2">
        <v>1450</v>
      </c>
      <c r="C2">
        <v>13</v>
      </c>
    </row>
    <row r="3" spans="1:3" x14ac:dyDescent="0.25">
      <c r="A3" t="s">
        <v>67</v>
      </c>
      <c r="B3">
        <v>1000</v>
      </c>
      <c r="C3">
        <v>6.9</v>
      </c>
    </row>
    <row r="4" spans="1:3" x14ac:dyDescent="0.25">
      <c r="A4" t="s">
        <v>68</v>
      </c>
      <c r="B4">
        <v>420</v>
      </c>
      <c r="C4">
        <v>9.1999999999999993</v>
      </c>
    </row>
    <row r="5" spans="1:3" x14ac:dyDescent="0.25">
      <c r="A5" t="s">
        <v>69</v>
      </c>
      <c r="B5">
        <v>1700</v>
      </c>
      <c r="C5">
        <v>6</v>
      </c>
    </row>
    <row r="6" spans="1:3" x14ac:dyDescent="0.25">
      <c r="A6" t="s">
        <v>70</v>
      </c>
      <c r="B6">
        <v>1200</v>
      </c>
      <c r="C6">
        <v>13</v>
      </c>
    </row>
    <row r="7" spans="1:3" x14ac:dyDescent="0.25">
      <c r="A7" t="s">
        <v>71</v>
      </c>
      <c r="B7">
        <v>865</v>
      </c>
      <c r="C7">
        <v>6.9</v>
      </c>
    </row>
    <row r="8" spans="1:3" x14ac:dyDescent="0.25">
      <c r="A8" t="s">
        <v>72</v>
      </c>
      <c r="B8">
        <v>350</v>
      </c>
      <c r="C8">
        <v>9.1999999999999993</v>
      </c>
    </row>
    <row r="9" spans="1:3" x14ac:dyDescent="0.25">
      <c r="A9" t="s">
        <v>73</v>
      </c>
      <c r="B9">
        <v>1600</v>
      </c>
      <c r="C9">
        <v>6</v>
      </c>
    </row>
    <row r="10" spans="1:3" x14ac:dyDescent="0.25">
      <c r="A10" t="s">
        <v>74</v>
      </c>
      <c r="B10">
        <v>1000</v>
      </c>
      <c r="C10">
        <v>13</v>
      </c>
    </row>
    <row r="11" spans="1:3" x14ac:dyDescent="0.25">
      <c r="A11" t="s">
        <v>75</v>
      </c>
      <c r="B11">
        <v>675</v>
      </c>
      <c r="C11">
        <v>6.9</v>
      </c>
    </row>
    <row r="12" spans="1:3" x14ac:dyDescent="0.25">
      <c r="A12" t="s">
        <v>76</v>
      </c>
      <c r="B12">
        <v>275</v>
      </c>
      <c r="C12">
        <v>9.1999999999999993</v>
      </c>
    </row>
    <row r="13" spans="1:3" x14ac:dyDescent="0.25">
      <c r="A13" t="s">
        <v>77</v>
      </c>
      <c r="B13">
        <v>1200</v>
      </c>
      <c r="C13">
        <v>6</v>
      </c>
    </row>
    <row r="14" spans="1:3" x14ac:dyDescent="0.25">
      <c r="A14" t="s">
        <v>78</v>
      </c>
      <c r="B14">
        <v>35</v>
      </c>
      <c r="C14">
        <v>14</v>
      </c>
    </row>
    <row r="15" spans="1:3" x14ac:dyDescent="0.25">
      <c r="A15" t="s">
        <v>79</v>
      </c>
      <c r="B15">
        <v>143</v>
      </c>
      <c r="C15">
        <v>5.5</v>
      </c>
    </row>
    <row r="16" spans="1:3" x14ac:dyDescent="0.25">
      <c r="A16" t="s">
        <v>80</v>
      </c>
      <c r="B16">
        <v>165</v>
      </c>
      <c r="C16">
        <v>7</v>
      </c>
    </row>
    <row r="17" spans="1:3" x14ac:dyDescent="0.25">
      <c r="A17" t="s">
        <v>81</v>
      </c>
      <c r="B17">
        <v>450</v>
      </c>
      <c r="C17">
        <v>11</v>
      </c>
    </row>
    <row r="18" spans="1:3" x14ac:dyDescent="0.25">
      <c r="A18" t="s">
        <v>82</v>
      </c>
      <c r="B18">
        <v>470</v>
      </c>
      <c r="C18">
        <v>11</v>
      </c>
    </row>
    <row r="19" spans="1:3" x14ac:dyDescent="0.25">
      <c r="A19" t="s">
        <v>83</v>
      </c>
      <c r="B19">
        <v>450</v>
      </c>
      <c r="C19">
        <v>11</v>
      </c>
    </row>
    <row r="20" spans="1:3" x14ac:dyDescent="0.25">
      <c r="A20" t="s">
        <v>178</v>
      </c>
      <c r="B20">
        <v>3.13</v>
      </c>
      <c r="C20">
        <v>5.7</v>
      </c>
    </row>
    <row r="21" spans="1:3" x14ac:dyDescent="0.25">
      <c r="A21" t="s">
        <v>159</v>
      </c>
      <c r="B21">
        <v>3.14</v>
      </c>
      <c r="C21">
        <v>5.7</v>
      </c>
    </row>
    <row r="22" spans="1:3" x14ac:dyDescent="0.25">
      <c r="A22" t="s">
        <v>160</v>
      </c>
      <c r="B22">
        <v>3.85</v>
      </c>
      <c r="C22">
        <v>5.7</v>
      </c>
    </row>
    <row r="23" spans="1:3" x14ac:dyDescent="0.25">
      <c r="A23" t="s">
        <v>161</v>
      </c>
      <c r="B23">
        <v>3.85</v>
      </c>
      <c r="C23">
        <v>5.7</v>
      </c>
    </row>
    <row r="24" spans="1:3" x14ac:dyDescent="0.25">
      <c r="A24" t="s">
        <v>193</v>
      </c>
      <c r="B24">
        <v>1.54</v>
      </c>
      <c r="C24">
        <v>5.7</v>
      </c>
    </row>
    <row r="25" spans="1:3" x14ac:dyDescent="0.25">
      <c r="A25" t="s">
        <v>194</v>
      </c>
      <c r="B25">
        <v>1.38</v>
      </c>
      <c r="C25">
        <v>5.7</v>
      </c>
    </row>
    <row r="26" spans="1:3" x14ac:dyDescent="0.25">
      <c r="A26" t="s">
        <v>189</v>
      </c>
      <c r="B26">
        <v>3.25</v>
      </c>
      <c r="C26">
        <v>5.7</v>
      </c>
    </row>
    <row r="27" spans="1:3" x14ac:dyDescent="0.25">
      <c r="A27" t="s">
        <v>190</v>
      </c>
      <c r="B27">
        <v>4.37</v>
      </c>
      <c r="C27">
        <v>5.7</v>
      </c>
    </row>
    <row r="28" spans="1:3" x14ac:dyDescent="0.25">
      <c r="A28" t="s">
        <v>191</v>
      </c>
      <c r="B28">
        <v>3.55</v>
      </c>
      <c r="C28">
        <v>5.7</v>
      </c>
    </row>
    <row r="29" spans="1:3" x14ac:dyDescent="0.25">
      <c r="A29" t="s">
        <v>192</v>
      </c>
      <c r="B29">
        <v>4.78</v>
      </c>
      <c r="C29">
        <v>5.7</v>
      </c>
    </row>
    <row r="30" spans="1:3" x14ac:dyDescent="0.25">
      <c r="A30" t="s">
        <v>84</v>
      </c>
      <c r="B30">
        <v>3.55</v>
      </c>
      <c r="C30">
        <v>11.5</v>
      </c>
    </row>
    <row r="31" spans="1:3" x14ac:dyDescent="0.25">
      <c r="A31" t="s">
        <v>85</v>
      </c>
      <c r="B31">
        <v>2.5499999999999998</v>
      </c>
      <c r="C31">
        <v>11.5</v>
      </c>
    </row>
    <row r="32" spans="1:3" x14ac:dyDescent="0.25">
      <c r="A32" t="s">
        <v>86</v>
      </c>
      <c r="B32">
        <v>4.7</v>
      </c>
      <c r="C32">
        <v>11.5</v>
      </c>
    </row>
    <row r="33" spans="1:3" x14ac:dyDescent="0.25">
      <c r="A33" t="s">
        <v>87</v>
      </c>
      <c r="B33">
        <v>4.95</v>
      </c>
      <c r="C33">
        <v>11.5</v>
      </c>
    </row>
    <row r="34" spans="1:3" x14ac:dyDescent="0.25">
      <c r="A34" t="s">
        <v>199</v>
      </c>
      <c r="B34">
        <v>2.5499999999999998</v>
      </c>
      <c r="C34">
        <v>11.5</v>
      </c>
    </row>
    <row r="35" spans="1:3" x14ac:dyDescent="0.25">
      <c r="A35" t="s">
        <v>200</v>
      </c>
      <c r="B35">
        <v>3.55</v>
      </c>
      <c r="C35">
        <v>11.5</v>
      </c>
    </row>
    <row r="36" spans="1:3" x14ac:dyDescent="0.25">
      <c r="A36" t="s">
        <v>201</v>
      </c>
      <c r="B36">
        <v>6.75</v>
      </c>
      <c r="C36">
        <v>11.5</v>
      </c>
    </row>
    <row r="37" spans="1:3" x14ac:dyDescent="0.25">
      <c r="A37" t="s">
        <v>202</v>
      </c>
      <c r="B37">
        <v>8.75</v>
      </c>
      <c r="C37">
        <v>11.5</v>
      </c>
    </row>
    <row r="38" spans="1:3" x14ac:dyDescent="0.25">
      <c r="A38" t="s">
        <v>203</v>
      </c>
      <c r="B38">
        <v>25.25</v>
      </c>
      <c r="C38">
        <v>4.4000000000000004</v>
      </c>
    </row>
    <row r="39" spans="1:3" x14ac:dyDescent="0.25">
      <c r="A39" t="s">
        <v>162</v>
      </c>
      <c r="B39">
        <v>3.36</v>
      </c>
      <c r="C39">
        <v>4.4000000000000004</v>
      </c>
    </row>
    <row r="40" spans="1:3" x14ac:dyDescent="0.25">
      <c r="A40" t="s">
        <v>163</v>
      </c>
      <c r="B40">
        <v>2.74</v>
      </c>
      <c r="C40">
        <v>5.6</v>
      </c>
    </row>
    <row r="41" spans="1:3" x14ac:dyDescent="0.25">
      <c r="A41" t="s">
        <v>164</v>
      </c>
      <c r="B41">
        <v>14.63</v>
      </c>
      <c r="C41">
        <v>5.6</v>
      </c>
    </row>
    <row r="42" spans="1:3" x14ac:dyDescent="0.25">
      <c r="A42" t="s">
        <v>165</v>
      </c>
      <c r="B42">
        <v>11.13</v>
      </c>
      <c r="C42">
        <v>5.6</v>
      </c>
    </row>
    <row r="43" spans="1:3" x14ac:dyDescent="0.25">
      <c r="A43" t="s">
        <v>176</v>
      </c>
      <c r="B43">
        <v>1.36</v>
      </c>
      <c r="C43">
        <v>13</v>
      </c>
    </row>
    <row r="44" spans="1:3" x14ac:dyDescent="0.25">
      <c r="A44" t="s">
        <v>175</v>
      </c>
      <c r="B44">
        <v>4.88</v>
      </c>
      <c r="C44">
        <v>13</v>
      </c>
    </row>
    <row r="45" spans="1:3" x14ac:dyDescent="0.25">
      <c r="A45" t="s">
        <v>209</v>
      </c>
      <c r="B45">
        <v>3.21</v>
      </c>
      <c r="C45">
        <v>13</v>
      </c>
    </row>
    <row r="46" spans="1:3" x14ac:dyDescent="0.25">
      <c r="A46" t="s">
        <v>177</v>
      </c>
      <c r="B46">
        <v>6.85</v>
      </c>
      <c r="C46">
        <v>13</v>
      </c>
    </row>
    <row r="47" spans="1:3" x14ac:dyDescent="0.25">
      <c r="A47" t="s">
        <v>166</v>
      </c>
      <c r="B47">
        <v>1.91</v>
      </c>
      <c r="C47">
        <v>5.3</v>
      </c>
    </row>
    <row r="48" spans="1:3" x14ac:dyDescent="0.25">
      <c r="A48" t="s">
        <v>167</v>
      </c>
      <c r="B48">
        <v>3.75</v>
      </c>
      <c r="C48">
        <v>5.3</v>
      </c>
    </row>
    <row r="49" spans="1:3" x14ac:dyDescent="0.25">
      <c r="A49" t="s">
        <v>168</v>
      </c>
      <c r="B49">
        <v>1.53</v>
      </c>
      <c r="C49">
        <v>5.3</v>
      </c>
    </row>
    <row r="50" spans="1:3" x14ac:dyDescent="0.25">
      <c r="A50" t="s">
        <v>169</v>
      </c>
      <c r="B50">
        <v>3</v>
      </c>
      <c r="C50">
        <v>5.3</v>
      </c>
    </row>
    <row r="51" spans="1:3" x14ac:dyDescent="0.25">
      <c r="A51" t="s">
        <v>226</v>
      </c>
      <c r="B51">
        <v>0.52</v>
      </c>
      <c r="C51">
        <v>5.3</v>
      </c>
    </row>
    <row r="52" spans="1:3" x14ac:dyDescent="0.25">
      <c r="A52" t="s">
        <v>170</v>
      </c>
      <c r="B52">
        <v>1</v>
      </c>
      <c r="C52">
        <v>5.3</v>
      </c>
    </row>
    <row r="53" spans="1:3" x14ac:dyDescent="0.25">
      <c r="A53" t="s">
        <v>225</v>
      </c>
      <c r="B53">
        <v>0.26</v>
      </c>
      <c r="C53">
        <v>9.6</v>
      </c>
    </row>
    <row r="54" spans="1:3" x14ac:dyDescent="0.25">
      <c r="A54" t="s">
        <v>171</v>
      </c>
      <c r="B54">
        <v>0.5</v>
      </c>
      <c r="C54">
        <v>9.6</v>
      </c>
    </row>
    <row r="55" spans="1:3" x14ac:dyDescent="0.25">
      <c r="A55" t="s">
        <v>88</v>
      </c>
      <c r="B55">
        <v>300</v>
      </c>
      <c r="C55">
        <v>12.7</v>
      </c>
    </row>
    <row r="56" spans="1:3" x14ac:dyDescent="0.25">
      <c r="A56" t="s">
        <v>216</v>
      </c>
      <c r="B56">
        <v>500</v>
      </c>
      <c r="C56">
        <v>6</v>
      </c>
    </row>
    <row r="57" spans="1:3" x14ac:dyDescent="0.25">
      <c r="A57" t="s">
        <v>89</v>
      </c>
      <c r="B57">
        <v>950</v>
      </c>
      <c r="C57">
        <v>6</v>
      </c>
    </row>
    <row r="58" spans="1:3" x14ac:dyDescent="0.25">
      <c r="A58" t="s">
        <v>217</v>
      </c>
      <c r="B58">
        <v>875</v>
      </c>
      <c r="C58">
        <v>6</v>
      </c>
    </row>
    <row r="59" spans="1:3" x14ac:dyDescent="0.25">
      <c r="A59" t="s">
        <v>90</v>
      </c>
      <c r="B59">
        <v>1400</v>
      </c>
      <c r="C59">
        <v>11</v>
      </c>
    </row>
    <row r="60" spans="1:3" x14ac:dyDescent="0.25">
      <c r="A60" t="s">
        <v>91</v>
      </c>
      <c r="B60">
        <v>1500</v>
      </c>
      <c r="C60">
        <v>6</v>
      </c>
    </row>
    <row r="61" spans="1:3" x14ac:dyDescent="0.25">
      <c r="A61" t="s">
        <v>218</v>
      </c>
      <c r="B61">
        <v>500</v>
      </c>
      <c r="C61">
        <v>6</v>
      </c>
    </row>
    <row r="62" spans="1:3" x14ac:dyDescent="0.25">
      <c r="A62" t="s">
        <v>92</v>
      </c>
      <c r="B62">
        <v>280</v>
      </c>
      <c r="C62">
        <v>7</v>
      </c>
    </row>
    <row r="63" spans="1:3" x14ac:dyDescent="0.25">
      <c r="A63" t="s">
        <v>93</v>
      </c>
      <c r="B63">
        <v>95</v>
      </c>
      <c r="C63">
        <v>5</v>
      </c>
    </row>
    <row r="64" spans="1:3" x14ac:dyDescent="0.25">
      <c r="A64" t="s">
        <v>94</v>
      </c>
      <c r="B64">
        <v>225</v>
      </c>
      <c r="C64">
        <v>5</v>
      </c>
    </row>
    <row r="65" spans="1:3" x14ac:dyDescent="0.25">
      <c r="A65" t="s">
        <v>95</v>
      </c>
      <c r="B65">
        <v>300</v>
      </c>
      <c r="C65">
        <v>5</v>
      </c>
    </row>
    <row r="66" spans="1:3" x14ac:dyDescent="0.25">
      <c r="A66" t="s">
        <v>234</v>
      </c>
      <c r="B66">
        <v>80</v>
      </c>
      <c r="C66">
        <v>5</v>
      </c>
    </row>
    <row r="67" spans="1:3" x14ac:dyDescent="0.25">
      <c r="A67" t="s">
        <v>172</v>
      </c>
      <c r="B67">
        <v>175</v>
      </c>
      <c r="C67">
        <v>5</v>
      </c>
    </row>
    <row r="68" spans="1:3" x14ac:dyDescent="0.25">
      <c r="A68" t="s">
        <v>173</v>
      </c>
      <c r="B68">
        <v>225</v>
      </c>
      <c r="C68">
        <v>5</v>
      </c>
    </row>
    <row r="69" spans="1:3" x14ac:dyDescent="0.25">
      <c r="A69" t="s">
        <v>96</v>
      </c>
      <c r="B69">
        <v>45</v>
      </c>
      <c r="C69">
        <v>5</v>
      </c>
    </row>
    <row r="70" spans="1:3" x14ac:dyDescent="0.25">
      <c r="A70" t="s">
        <v>97</v>
      </c>
      <c r="B70">
        <v>100</v>
      </c>
      <c r="C70">
        <v>5</v>
      </c>
    </row>
    <row r="71" spans="1:3" x14ac:dyDescent="0.25">
      <c r="A71" t="s">
        <v>98</v>
      </c>
      <c r="B71">
        <v>125</v>
      </c>
      <c r="C71">
        <v>5</v>
      </c>
    </row>
    <row r="72" spans="1:3" x14ac:dyDescent="0.25">
      <c r="A72" t="s">
        <v>99</v>
      </c>
      <c r="B72">
        <v>65</v>
      </c>
      <c r="C72">
        <v>5</v>
      </c>
    </row>
    <row r="73" spans="1:3" x14ac:dyDescent="0.25">
      <c r="A73" t="s">
        <v>100</v>
      </c>
      <c r="B73">
        <v>150</v>
      </c>
      <c r="C73">
        <v>5</v>
      </c>
    </row>
    <row r="74" spans="1:3" x14ac:dyDescent="0.25">
      <c r="A74" t="s">
        <v>101</v>
      </c>
      <c r="B74">
        <v>200</v>
      </c>
      <c r="C74">
        <v>5</v>
      </c>
    </row>
    <row r="75" spans="1:3" x14ac:dyDescent="0.25">
      <c r="A75" t="s">
        <v>102</v>
      </c>
      <c r="B75">
        <v>45</v>
      </c>
      <c r="C75">
        <v>5</v>
      </c>
    </row>
    <row r="76" spans="1:3" x14ac:dyDescent="0.25">
      <c r="A76" t="s">
        <v>103</v>
      </c>
      <c r="B76">
        <v>125</v>
      </c>
      <c r="C76">
        <v>5</v>
      </c>
    </row>
    <row r="77" spans="1:3" x14ac:dyDescent="0.25">
      <c r="A77" t="s">
        <v>104</v>
      </c>
      <c r="B77">
        <v>170</v>
      </c>
      <c r="C77">
        <v>5</v>
      </c>
    </row>
    <row r="78" spans="1:3" x14ac:dyDescent="0.25">
      <c r="A78" t="s">
        <v>105</v>
      </c>
      <c r="B78">
        <v>35</v>
      </c>
      <c r="C78">
        <v>6.7</v>
      </c>
    </row>
    <row r="79" spans="1:3" x14ac:dyDescent="0.25">
      <c r="A79" t="s">
        <v>106</v>
      </c>
      <c r="B79">
        <v>60</v>
      </c>
      <c r="C79">
        <v>6.7</v>
      </c>
    </row>
    <row r="80" spans="1:3" x14ac:dyDescent="0.25">
      <c r="A80" t="s">
        <v>107</v>
      </c>
      <c r="B80">
        <v>100</v>
      </c>
      <c r="C80">
        <v>6.7</v>
      </c>
    </row>
    <row r="81" spans="1:3" x14ac:dyDescent="0.25">
      <c r="A81" t="s">
        <v>157</v>
      </c>
      <c r="B81">
        <v>150</v>
      </c>
      <c r="C81">
        <v>6.7</v>
      </c>
    </row>
    <row r="82" spans="1:3" x14ac:dyDescent="0.25">
      <c r="A82" t="s">
        <v>158</v>
      </c>
      <c r="B82">
        <v>200</v>
      </c>
      <c r="C82">
        <v>6.7</v>
      </c>
    </row>
    <row r="83" spans="1:3" x14ac:dyDescent="0.25">
      <c r="A83" t="s">
        <v>108</v>
      </c>
      <c r="B83">
        <v>65</v>
      </c>
      <c r="C83">
        <v>6.7</v>
      </c>
    </row>
    <row r="84" spans="1:3" x14ac:dyDescent="0.25">
      <c r="A84" t="s">
        <v>109</v>
      </c>
      <c r="B84">
        <v>150</v>
      </c>
      <c r="C84">
        <v>6.7</v>
      </c>
    </row>
    <row r="85" spans="1:3" x14ac:dyDescent="0.25">
      <c r="A85" t="s">
        <v>110</v>
      </c>
      <c r="B85">
        <v>300</v>
      </c>
      <c r="C85">
        <v>6.7</v>
      </c>
    </row>
    <row r="86" spans="1:3" x14ac:dyDescent="0.25">
      <c r="A86" t="s">
        <v>111</v>
      </c>
      <c r="B86">
        <v>400</v>
      </c>
      <c r="C86">
        <v>6.7</v>
      </c>
    </row>
    <row r="87" spans="1:3" x14ac:dyDescent="0.25">
      <c r="A87" t="s">
        <v>112</v>
      </c>
      <c r="B87">
        <v>600</v>
      </c>
      <c r="C87">
        <v>6.7</v>
      </c>
    </row>
    <row r="88" spans="1:3" x14ac:dyDescent="0.25">
      <c r="A88" t="s">
        <v>113</v>
      </c>
      <c r="B88">
        <v>190</v>
      </c>
      <c r="C88">
        <v>6.7</v>
      </c>
    </row>
    <row r="89" spans="1:3" x14ac:dyDescent="0.25">
      <c r="A89" t="s">
        <v>114</v>
      </c>
      <c r="B89">
        <v>450</v>
      </c>
      <c r="C89">
        <v>6.7</v>
      </c>
    </row>
    <row r="90" spans="1:3" x14ac:dyDescent="0.25">
      <c r="A90" t="s">
        <v>115</v>
      </c>
      <c r="B90">
        <v>700</v>
      </c>
      <c r="C90">
        <v>6.7</v>
      </c>
    </row>
    <row r="91" spans="1:3" x14ac:dyDescent="0.25">
      <c r="A91" t="s">
        <v>116</v>
      </c>
      <c r="B91">
        <v>900</v>
      </c>
      <c r="C91">
        <v>6.7</v>
      </c>
    </row>
    <row r="92" spans="1:3" x14ac:dyDescent="0.25">
      <c r="A92" t="s">
        <v>117</v>
      </c>
      <c r="B92">
        <v>1100</v>
      </c>
      <c r="C92">
        <v>6.7</v>
      </c>
    </row>
    <row r="93" spans="1:3" x14ac:dyDescent="0.25">
      <c r="A93" t="s">
        <v>118</v>
      </c>
      <c r="B93">
        <v>360</v>
      </c>
      <c r="C93">
        <v>6.7</v>
      </c>
    </row>
    <row r="94" spans="1:3" x14ac:dyDescent="0.25">
      <c r="A94" t="s">
        <v>119</v>
      </c>
      <c r="B94">
        <v>800</v>
      </c>
      <c r="C94">
        <v>6.7</v>
      </c>
    </row>
    <row r="95" spans="1:3" x14ac:dyDescent="0.25">
      <c r="A95" t="s">
        <v>120</v>
      </c>
      <c r="B95">
        <v>1150</v>
      </c>
      <c r="C95">
        <v>6.7</v>
      </c>
    </row>
    <row r="96" spans="1:3" x14ac:dyDescent="0.25">
      <c r="A96" t="s">
        <v>121</v>
      </c>
      <c r="B96">
        <v>1450</v>
      </c>
      <c r="C96">
        <v>6.7</v>
      </c>
    </row>
    <row r="97" spans="1:3" x14ac:dyDescent="0.25">
      <c r="A97" t="s">
        <v>122</v>
      </c>
      <c r="B97">
        <v>1800</v>
      </c>
      <c r="C97">
        <v>6.7</v>
      </c>
    </row>
    <row r="98" spans="1:3" x14ac:dyDescent="0.25">
      <c r="A98" t="s">
        <v>123</v>
      </c>
      <c r="B98">
        <v>275</v>
      </c>
      <c r="C98">
        <v>7.2</v>
      </c>
    </row>
    <row r="99" spans="1:3" x14ac:dyDescent="0.25">
      <c r="A99" t="s">
        <v>221</v>
      </c>
      <c r="B99">
        <v>650</v>
      </c>
      <c r="C99">
        <v>7.2</v>
      </c>
    </row>
    <row r="100" spans="1:3" x14ac:dyDescent="0.25">
      <c r="A100" t="s">
        <v>124</v>
      </c>
      <c r="B100">
        <v>1000</v>
      </c>
      <c r="C100">
        <v>7.2</v>
      </c>
    </row>
    <row r="101" spans="1:3" x14ac:dyDescent="0.25">
      <c r="A101" t="s">
        <v>125</v>
      </c>
      <c r="B101">
        <v>1600</v>
      </c>
      <c r="C101">
        <v>7.2</v>
      </c>
    </row>
    <row r="102" spans="1:3" x14ac:dyDescent="0.25">
      <c r="A102" t="s">
        <v>126</v>
      </c>
      <c r="B102">
        <v>36</v>
      </c>
      <c r="C102">
        <v>3.5</v>
      </c>
    </row>
    <row r="103" spans="1:3" x14ac:dyDescent="0.25">
      <c r="A103" t="s">
        <v>127</v>
      </c>
      <c r="B103">
        <v>95</v>
      </c>
      <c r="C103">
        <v>3.5</v>
      </c>
    </row>
    <row r="104" spans="1:3" x14ac:dyDescent="0.25">
      <c r="A104" t="s">
        <v>128</v>
      </c>
      <c r="B104">
        <v>110</v>
      </c>
      <c r="C104">
        <v>3.5</v>
      </c>
    </row>
    <row r="105" spans="1:3" x14ac:dyDescent="0.25">
      <c r="A105" t="s">
        <v>129</v>
      </c>
      <c r="B105">
        <v>145</v>
      </c>
      <c r="C105">
        <v>3.5</v>
      </c>
    </row>
    <row r="106" spans="1:3" x14ac:dyDescent="0.25">
      <c r="A106" t="s">
        <v>130</v>
      </c>
      <c r="B106">
        <v>200</v>
      </c>
      <c r="C106">
        <v>3.5</v>
      </c>
    </row>
    <row r="107" spans="1:3" x14ac:dyDescent="0.25">
      <c r="A107" t="s">
        <v>131</v>
      </c>
      <c r="B107">
        <v>80</v>
      </c>
      <c r="C107">
        <v>4.8</v>
      </c>
    </row>
    <row r="108" spans="1:3" x14ac:dyDescent="0.25">
      <c r="A108" t="s">
        <v>132</v>
      </c>
      <c r="B108">
        <v>145</v>
      </c>
      <c r="C108">
        <v>4.8</v>
      </c>
    </row>
    <row r="109" spans="1:3" x14ac:dyDescent="0.25">
      <c r="A109" t="s">
        <v>133</v>
      </c>
      <c r="B109">
        <v>170</v>
      </c>
      <c r="C109">
        <v>4.8</v>
      </c>
    </row>
    <row r="110" spans="1:3" x14ac:dyDescent="0.25">
      <c r="A110" t="s">
        <v>134</v>
      </c>
      <c r="B110">
        <v>75</v>
      </c>
      <c r="C110">
        <v>4.8</v>
      </c>
    </row>
    <row r="111" spans="1:3" x14ac:dyDescent="0.25">
      <c r="A111" t="s">
        <v>174</v>
      </c>
      <c r="B111">
        <v>213</v>
      </c>
      <c r="C111">
        <v>4.8</v>
      </c>
    </row>
    <row r="112" spans="1:3" x14ac:dyDescent="0.25">
      <c r="A112" t="s">
        <v>63</v>
      </c>
      <c r="B112">
        <v>350</v>
      </c>
      <c r="C112">
        <v>4.8</v>
      </c>
    </row>
  </sheetData>
  <sheetProtection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AEU Calc</vt:lpstr>
      <vt:lpstr>Animals</vt:lpstr>
      <vt:lpstr>Animal Wt</vt:lpstr>
      <vt:lpstr>Animal_Group</vt:lpstr>
      <vt:lpstr>Primary_List</vt:lpstr>
      <vt:lpstr>'AEU Calc'!Print_Area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JFS</dc:creator>
  <cp:lastModifiedBy>Seeley, Brady</cp:lastModifiedBy>
  <cp:lastPrinted>2016-06-01T20:41:03Z</cp:lastPrinted>
  <dcterms:created xsi:type="dcterms:W3CDTF">2016-03-11T16:45:01Z</dcterms:created>
  <dcterms:modified xsi:type="dcterms:W3CDTF">2021-06-07T14:39:29Z</dcterms:modified>
</cp:coreProperties>
</file>