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<sst xmlns="http://schemas.openxmlformats.org/spreadsheetml/2006/main" count="1906" uniqueCount="881">
  <si>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</si>
  <si>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</si>
  <si>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</si>
  <si>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</si>
  <si>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</si>
  <si>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</si>
  <si>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</si>
  <si>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</si>
  <si>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</si>
  <si>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</si>
  <si>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</si>
  <si>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</si>
  <si>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</si>
  <si>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</si>
  <si>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</si>
  <si>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</si>
  <si>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</si>
  <si>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</si>
  <si>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</si>
  <si>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</si>
  <si>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</si>
  <si>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</si>
  <si>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</si>
  <si>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</si>
  <si>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</si>
  <si>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</si>
  <si>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</si>
  <si>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</si>
  <si>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</si>
  <si>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</si>
  <si>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</si>
  <si>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</si>
  <si>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</si>
  <si>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</si>
  <si>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</si>
  <si>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</si>
  <si>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</si>
  <si>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</si>
  <si>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</si>
  <si>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</si>
  <si>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</si>
  <si>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</si>
  <si>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</si>
  <si>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</si>
  <si>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</si>
  <si>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</si>
  <si>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</si>
  <si>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</si>
  <si>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</si>
  <si>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</si>
  <si>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</si>
  <si>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</si>
  <si>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</si>
  <si>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</si>
  <si>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</si>
  <si>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</si>
  <si>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</si>
  <si>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</si>
  <si>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</si>
  <si>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</si>
  <si>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</si>
  <si>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</si>
  <si>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</si>
  <si>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</si>
  <si>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</si>
  <si>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</si>
  <si>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</si>
  <si>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</si>
  <si>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</si>
  <si>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</si>
  <si>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</si>
  <si>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</si>
  <si>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</si>
  <si>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</si>
  <si>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</si>
  <si>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</si>
  <si>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</si>
  <si>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</si>
  <si>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</si>
  <si>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</si>
  <si>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</si>
  <si>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</si>
  <si>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</si>
  <si>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</si>
  <si>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</si>
  <si>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</si>
  <si>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</si>
  <si>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</si>
  <si>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</si>
  <si>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</si>
  <si>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</si>
  <si>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</si>
  <si>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</si>
  <si>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</si>
  <si>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</si>
  <si>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</si>
  <si>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</si>
  <si>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</si>
  <si>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</si>
  <si>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</si>
  <si>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</si>
  <si>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</si>
  <si>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</si>
  <si>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</si>
  <si>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</si>
  <si>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</si>
  <si>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</si>
  <si>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</si>
  <si>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</si>
  <si>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</si>
  <si>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</si>
  <si>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</si>
  <si>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</si>
  <si>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</si>
  <si>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</si>
  <si>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</si>
  <si>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</si>
  <si>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</si>
  <si>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</si>
  <si>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</si>
  <si>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</si>
  <si>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</si>
  <si>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</si>
  <si>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</si>
  <si>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</si>
  <si>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</si>
  <si>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</si>
  <si>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</si>
  <si>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</si>
  <si>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</si>
  <si>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</si>
  <si>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</si>
  <si>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</si>
  <si>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</si>
  <si>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</si>
  <si>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</si>
  <si>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</si>
  <si>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</si>
  <si>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</si>
  <si>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</si>
  <si>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</si>
  <si>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</si>
  <si>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</si>
  <si>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</si>
  <si>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</si>
  <si>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</si>
  <si>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</si>
  <si>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</si>
  <si>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</si>
  <si>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</si>
  <si>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</si>
  <si>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</si>
  <si>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</si>
  <si>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</si>
  <si>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</si>
  <si>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</si>
  <si>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</si>
  <si>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</si>
  <si>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</si>
  <si>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</si>
  <si>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</si>
  <si>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</si>
  <si>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</si>
  <si>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</si>
  <si>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</si>
  <si>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</si>
  <si>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</si>
  <si>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</si>
  <si>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</si>
  <si>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</si>
  <si>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</si>
  <si>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</si>
  <si>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</si>
  <si>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</si>
  <si>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</si>
  <si>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</si>
  <si>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</si>
  <si>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</si>
  <si>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</si>
  <si>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</si>
  <si>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</si>
  <si>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</si>
  <si>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</si>
  <si>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</si>
  <si>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</si>
  <si>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</si>
  <si>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</si>
  <si>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</si>
  <si>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</si>
  <si>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</si>
  <si>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</si>
  <si>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</si>
  <si>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</si>
  <si>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</si>
  <si>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</si>
  <si>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</si>
  <si>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</si>
  <si>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</si>
  <si>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</si>
  <si>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</si>
  <si>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</si>
  <si>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</si>
  <si>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</si>
  <si>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</si>
  <si>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</si>
  <si>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</si>
  <si>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</si>
  <si>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</si>
  <si>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</si>
  <si>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</si>
  <si>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</si>
  <si>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</si>
  <si>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</si>
  <si>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</si>
  <si>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</si>
  <si>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</si>
  <si>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</si>
  <si>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</si>
  <si>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</si>
  <si>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</si>
  <si>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</si>
  <si>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</si>
  <si>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</si>
  <si>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</si>
  <si>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</si>
  <si>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</si>
  <si>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</si>
  <si>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</si>
  <si>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</si>
  <si>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</si>
  <si>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</si>
  <si>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</si>
  <si>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</si>
  <si>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</si>
  <si>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</si>
  <si>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</si>
  <si>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</si>
  <si>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</si>
  <si>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</si>
  <si>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</si>
  <si>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</si>
  <si>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</si>
  <si>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</si>
  <si>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</si>
  <si>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</si>
  <si>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</si>
  <si>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</si>
  <si>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</si>
  <si>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</si>
  <si>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</si>
  <si>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</si>
  <si>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</si>
  <si>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</si>
  <si>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</si>
  <si>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</si>
  <si>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</si>
  <si>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</si>
  <si>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</si>
  <si>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</si>
  <si>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</si>
  <si>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</si>
  <si>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</si>
  <si>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</si>
  <si>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</si>
  <si>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</si>
  <si>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</si>
  <si>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</si>
  <si>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</si>
  <si>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</si>
  <si>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</si>
  <si>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</si>
  <si>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</si>
  <si>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</si>
  <si>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</si>
  <si>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</si>
  <si>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</si>
  <si>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</si>
  <si>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</si>
  <si>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</si>
  <si>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</si>
  <si>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</si>
  <si>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</si>
  <si>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</si>
  <si>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</si>
  <si>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</si>
  <si>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</si>
  <si>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</si>
  <si>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</si>
  <si>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</si>
  <si>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</si>
  <si>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</si>
  <si>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</si>
  <si>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</si>
  <si>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</si>
  <si>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</si>
  <si>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</si>
  <si>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</si>
  <si>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</si>
  <si>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</si>
  <si>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</si>
  <si>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</si>
  <si>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</si>
  <si>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</si>
  <si>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</si>
  <si>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</si>
  <si>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</si>
  <si>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</si>
  <si>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</si>
  <si>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</si>
  <si>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</si>
  <si>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</si>
  <si>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</si>
  <si>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</si>
  <si>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</si>
  <si>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</si>
  <si>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</si>
  <si>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</si>
  <si>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</si>
  <si>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</si>
  <si>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</si>
  <si>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</si>
  <si>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</si>
  <si>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</si>
  <si>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</si>
  <si>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</si>
  <si>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</si>
  <si>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</si>
  <si>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</si>
  <si>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</si>
  <si>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</si>
  <si>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</si>
  <si>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</si>
  <si>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</si>
  <si>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</si>
  <si>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</si>
  <si>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</si>
  <si>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</si>
  <si>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</si>
  <si>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</si>
  <si>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</si>
  <si>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</si>
  <si>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</si>
  <si>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</si>
  <si>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</si>
  <si>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</si>
  <si>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</si>
  <si>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</si>
  <si>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</si>
  <si>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</si>
  <si>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</si>
  <si>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</si>
  <si>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</si>
  <si>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</si>
  <si>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</si>
  <si>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</si>
  <si>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</si>
  <si>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</si>
  <si>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</si>
  <si>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</si>
  <si>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</si>
  <si>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</si>
  <si>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</si>
  <si>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</si>
  <si>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</si>
  <si>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</si>
  <si>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</si>
  <si>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</si>
  <si>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</si>
  <si>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</si>
  <si>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</si>
  <si>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</si>
  <si>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</si>
  <si>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</si>
  <si>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</si>
  <si>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</si>
  <si>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</si>
  <si>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</si>
  <si>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</si>
  <si>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</si>
  <si>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</si>
  <si>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</si>
  <si>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</si>
  <si>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</si>
  <si>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</si>
  <si>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</si>
  <si>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</si>
  <si>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</si>
  <si>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</si>
  <si>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</si>
  <si>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</si>
  <si>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</si>
  <si>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</si>
  <si>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</si>
  <si>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</si>
  <si>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</si>
  <si>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</si>
  <si>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</si>
  <si>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</si>
  <si>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</si>
  <si>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</si>
  <si>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</si>
  <si>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</si>
  <si>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</si>
  <si>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</si>
  <si>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</si>
  <si>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</si>
  <si>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</si>
  <si>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</si>
  <si>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</si>
  <si>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</si>
  <si>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</si>
  <si>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</si>
  <si>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</si>
  <si>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</si>
  <si>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</si>
  <si>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</si>
  <si>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</si>
  <si>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</si>
  <si>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</si>
  <si>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</si>
  <si>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</si>
  <si>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</si>
  <si>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</si>
  <si>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</si>
  <si>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</si>
  <si>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</si>
  <si>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</si>
  <si>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</si>
  <si>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</si>
  <si>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</si>
  <si>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</si>
  <si>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</si>
  <si>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</si>
  <si>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</si>
  <si>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</si>
  <si>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</si>
  <si>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</si>
  <si>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</si>
  <si>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</si>
  <si>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</si>
  <si>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</si>
  <si>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</si>
  <si>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</si>
  <si>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</si>
  <si>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</si>
  <si>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</si>
  <si>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</si>
  <si>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</si>
  <si>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</si>
  <si>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</si>
  <si>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</si>
  <si>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</si>
  <si>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</si>
  <si>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</si>
  <si>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</si>
  <si>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</si>
  <si>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</si>
  <si>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</si>
  <si>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</si>
  <si>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</si>
  <si>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</si>
  <si>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</si>
  <si>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</si>
  <si>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</si>
  <si>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</si>
  <si>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</si>
  <si>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</si>
  <si>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</si>
  <si>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</si>
  <si>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</si>
  <si>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</si>
  <si>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</si>
  <si>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</si>
  <si>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</si>
  <si>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</si>
  <si>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</si>
  <si>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</si>
  <si>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</si>
  <si>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</si>
  <si>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</si>
  <si>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</si>
  <si>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</si>
  <si>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</si>
  <si>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</si>
  <si>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</si>
  <si>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</si>
  <si>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</si>
  <si>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</si>
  <si>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</si>
  <si>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</si>
  <si>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</si>
  <si>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</si>
  <si>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</si>
  <si>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</si>
  <si>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</si>
  <si>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</si>
  <si>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</si>
  <si>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</si>
  <si>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</si>
  <si>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</si>
  <si>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</si>
  <si>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</si>
  <si>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</si>
  <si>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</si>
  <si>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</si>
  <si>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</si>
  <si>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</si>
  <si>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</si>
  <si>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</si>
  <si>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</si>
  <si>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</si>
  <si>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</si>
  <si>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</si>
  <si>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</si>
  <si>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</si>
  <si>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</si>
  <si>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</si>
  <si>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</si>
  <si>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</si>
  <si>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</si>
  <si>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</si>
  <si>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</si>
  <si>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</si>
  <si>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</si>
  <si>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</si>
  <si>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</si>
  <si>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</si>
  <si>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</si>
  <si>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</si>
  <si>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</si>
  <si>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</si>
  <si>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</si>
  <si>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</si>
  <si>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</si>
  <si>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</si>
  <si>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</si>
  <si>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</si>
  <si>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</si>
  <si>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</si>
  <si>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</si>
  <si>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</si>
  <si>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</si>
  <si>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</si>
  <si>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</si>
  <si>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</si>
  <si>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</si>
  <si>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</si>
  <si>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</si>
  <si>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</si>
  <si>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</si>
  <si>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</si>
  <si>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</si>
  <si>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</si>
  <si>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</si>
  <si>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</si>
  <si>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</si>
  <si>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</si>
  <si>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</si>
  <si>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</si>
  <si>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</si>
  <si>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</si>
  <si>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</si>
  <si>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</si>
  <si>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</si>
  <si>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</si>
  <si>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</si>
  <si>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</si>
  <si>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</si>
  <si>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</si>
  <si>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</si>
  <si>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</si>
  <si>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</si>
  <si>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</si>
  <si>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</si>
  <si>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</si>
  <si>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</si>
  <si>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</si>
  <si>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</si>
  <si>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</si>
  <si>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</si>
  <si>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</si>
  <si>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</si>
  <si>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</si>
  <si>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</si>
  <si>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</si>
  <si>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</si>
  <si>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</si>
  <si>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</si>
  <si>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</si>
  <si>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</si>
  <si>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</si>
  <si>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</si>
  <si>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</si>
  <si>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</si>
  <si>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</si>
  <si>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</si>
  <si>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</si>
  <si>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</si>
  <si>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</si>
  <si>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</si>
  <si>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</si>
  <si>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</si>
  <si>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</si>
  <si>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</si>
  <si>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</si>
  <si>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</si>
  <si>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</si>
  <si>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</si>
  <si>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</si>
  <si>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</si>
  <si>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</si>
  <si>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</si>
  <si>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</si>
  <si>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</si>
  <si>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</si>
  <si>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</si>
  <si>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</si>
  <si>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</si>
  <si>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</si>
  <si>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</si>
  <si>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</si>
  <si>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</si>
  <si>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</si>
  <si>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</si>
  <si>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</si>
  <si>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</si>
  <si>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</si>
  <si>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</si>
  <si>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</si>
  <si>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</si>
  <si>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</si>
  <si>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</si>
  <si>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</si>
  <si>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</si>
  <si>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</si>
  <si>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</si>
  <si>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</si>
  <si>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</si>
  <si>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</si>
  <si>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</si>
  <si>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</si>
  <si>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</si>
  <si>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</si>
  <si>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</si>
  <si>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</si>
  <si>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</si>
  <si>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</si>
  <si>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</si>
  <si>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</si>
  <si>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</si>
  <si>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</si>
  <si>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</si>
  <si>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</si>
  <si>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</si>
  <si>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</si>
  <si>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</si>
  <si>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</si>
  <si>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</si>
  <si>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</si>
  <si>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</si>
  <si>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</si>
  <si>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</si>
  <si>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</si>
  <si>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</si>
  <si>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</si>
  <si>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</si>
  <si>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</si>
  <si>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</si>
  <si>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</si>
  <si>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</si>
  <si>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</si>
  <si>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</si>
  <si>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</si>
  <si>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</si>
  <si>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</si>
  <si>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</si>
  <si>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</si>
  <si>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</si>
  <si>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</si>
  <si>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</si>
  <si>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</si>
  <si>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</si>
  <si>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</si>
  <si>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</si>
  <si>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</si>
  <si>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</si>
  <si>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</si>
  <si>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</si>
  <si>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</si>
  <si>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</si>
  <si>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</si>
  <si>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</si>
  <si>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</si>
  <si>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</si>
  <si>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</si>
  <si>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</si>
  <si>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</si>
  <si>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</si>
  <si>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</si>
  <si>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</si>
  <si>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</si>
  <si>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</si>
  <si>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</si>
  <si>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</si>
  <si>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</si>
  <si>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</si>
  <si>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</si>
  <si>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</si>
  <si>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</si>
  <si>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</si>
  <si>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</si>
  <si>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</si>
  <si>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</si>
  <si>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</si>
  <si>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</si>
  <si>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</si>
  <si>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</si>
  <si>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</si>
  <si>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</si>
  <si>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</si>
  <si>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</si>
  <si>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</si>
  <si>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</si>
  <si>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</si>
  <si>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</si>
  <si>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</si>
  <si>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</si>
  <si>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</si>
  <si>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</si>
  <si>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</si>
  <si>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</si>
  <si>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</si>
  <si>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</si>
  <si>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</si>
  <si>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</si>
  <si>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</si>
  <si>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</si>
  <si>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</si>
  <si>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</si>
  <si>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</si>
  <si>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</si>
  <si>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</si>
  <si>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</si>
  <si>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</si>
  <si>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</si>
  <si>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</si>
  <si>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</si>
  <si>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</si>
  <si>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</si>
  <si>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</si>
  <si>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</si>
  <si>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</si>
  <si>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</si>
  <si>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</si>
  <si>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</si>
  <si>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</si>
  <si>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</si>
  <si>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</si>
  <si>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</si>
  <si>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</si>
  <si>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</si>
  <si>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</si>
  <si>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</si>
  <si>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</si>
  <si>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</si>
  <si>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</si>
  <si>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</si>
  <si>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</si>
  <si>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</si>
  <si>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</si>
  <si>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</si>
  <si>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</si>
  <si>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</si>
  <si>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</si>
  <si>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</si>
  <si>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</si>
  <si>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</si>
  <si>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</si>
  <si>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</si>
  <si>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</si>
  <si>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</si>
  <si>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</si>
  <si>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</si>
  <si>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</si>
  <si>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</si>
  <si>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</si>
  <si>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</si>
  <si>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</si>
  <si>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</si>
  <si>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</si>
  <si>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</si>
  <si>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</si>
  <si>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</si>
  <si>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</si>
  <si>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</si>
  <si>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</si>
  <si>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</si>
  <si>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</si>
  <si>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</si>
  <si>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</si>
  <si>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</si>
  <si>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</si>
  <si>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</si>
  <si>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</si>
  <si>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</si>
  <si>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</si>
  <si>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</si>
  <si>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</si>
  <si>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</si>
  <si>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</si>
  <si>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</si>
  <si>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</si>
  <si>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</si>
  <si>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</si>
  <si>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</si>
  <si>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</si>
  <si>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</si>
  <si>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</si>
  <si>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</si>
  <si>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</si>
  <si>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</si>
  <si>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</si>
  <si>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</si>
  <si>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</si>
  <si>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</si>
  <si>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</si>
  <si>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</si>
  <si>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</si>
  <si>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</si>
  <si>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</si>
  <si>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</si>
  <si>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</si>
  <si>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</si>
  <si>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</si>
  <si>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</si>
  <si>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</si>
  <si>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</si>
  <si>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</si>
  <si>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</si>
  <si>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</si>
  <si>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</si>
  <si>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</si>
  <si>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</si>
  <si>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</si>
  <si>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</si>
  <si>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</si>
  <si>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</si>
  <si>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</si>
  <si>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</si>
  <si>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</si>
  <si>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</si>
  <si>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</si>
  <si>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</si>
  <si>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</si>
  <si>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</si>
  <si>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</si>
  <si>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</si>
  <si>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</si>
  <si>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</si>
  <si>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</si>
  <si>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</si>
  <si>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</si>
  <si>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</si>
  <si>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</si>
  <si>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</si>
  <si>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</si>
  <si>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</si>
  <si>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</si>
  <si>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</si>
  <si>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</si>
  <si>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</si>
  <si>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</si>
  <si>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</si>
  <si>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</si>
  <si>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</si>
  <si>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</si>
  <si>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</si>
  <si>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</si>
  <si>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</si>
  <si>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Conventional Till</t>
  </si>
  <si>
    <t>Bishcroft T 4884 F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</si>
</sst>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
      <selection activeCell="B42" sqref="B42:E4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44375</v>
      </c>
      <c r="G6" s="454"/>
      <c r="H6" s="454"/>
      <c r="I6" s="455"/>
      <c r="J6" s="316"/>
      <c r="K6" s="316"/>
      <c r="L6" s="316"/>
      <c r="M6" s="316"/>
    </row>
    <row r="7" spans="1:13" ht="12.75" customHeight="1">
      <c r="A7" s="316"/>
      <c r="B7" s="316"/>
      <c r="C7" s="316"/>
      <c r="D7" s="316" t="s">
        <v>94</v>
      </c>
      <c r="E7" s="316"/>
      <c r="F7" s="464" t="s">
        <v>880</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13.2</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879</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6.3</v>
      </c>
      <c r="G57" s="41" t="str">
        <f>VLOOKUP(F55,'Data Tables'!$A$249:$D$270,3,FALSE)</f>
        <v>lbs/1000 gallons</v>
      </c>
      <c r="H57" s="26"/>
      <c r="I57" s="40"/>
      <c r="J57" s="154">
        <v>6.3</v>
      </c>
      <c r="K57" s="41" t="str">
        <f>VLOOKUP(J55,'Data Tables'!$A$249:$D$270,3,FALSE)</f>
        <v>lbs/1000 gallons</v>
      </c>
      <c r="L57" s="26"/>
      <c r="M57" s="26"/>
    </row>
    <row r="58" spans="1:13" ht="12.75">
      <c r="A58" s="136" t="s">
        <v>772</v>
      </c>
      <c r="B58" s="41" t="s">
        <v>410</v>
      </c>
      <c r="C58" s="26"/>
      <c r="D58" s="26"/>
      <c r="E58" s="26"/>
      <c r="F58" s="154">
        <v>23.69</v>
      </c>
      <c r="G58" s="41" t="str">
        <f>VLOOKUP(F55,'Data Tables'!$A$249:$E$270,5,FALSE)</f>
        <v>1000 gallons/ac</v>
      </c>
      <c r="H58" s="40"/>
      <c r="I58" s="40"/>
      <c r="J58" s="154">
        <v>23.69</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593</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129.99717500000003</v>
      </c>
      <c r="H133" s="26" t="s">
        <v>63</v>
      </c>
      <c r="I133" s="26"/>
      <c r="J133" s="372"/>
      <c r="K133" s="26"/>
      <c r="L133" s="26"/>
      <c r="M133" s="26"/>
    </row>
    <row r="134" spans="1:13" ht="13.5" thickBot="1">
      <c r="A134" s="109"/>
      <c r="B134" s="26"/>
      <c r="C134" s="267" t="s">
        <v>126</v>
      </c>
      <c r="D134" s="267"/>
      <c r="E134" s="267"/>
      <c r="F134" s="324" t="s">
        <v>110</v>
      </c>
      <c r="G134" s="395">
        <f>'Calculations- All Data'!F136</f>
        <v>1715.9627100000002</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737</v>
      </c>
      <c r="G148" s="480"/>
      <c r="H148" s="480"/>
      <c r="I148" s="480"/>
      <c r="J148" s="480"/>
      <c r="K148" s="255"/>
      <c r="L148" s="99"/>
      <c r="M148" s="99"/>
    </row>
    <row r="149" spans="1:13" s="97" customFormat="1" ht="22.5" customHeight="1">
      <c r="A149" s="205"/>
      <c r="B149" s="99"/>
      <c r="C149" s="99"/>
      <c r="D149" s="99"/>
      <c r="E149" s="263" t="s">
        <v>820</v>
      </c>
      <c r="F149" s="478" t="s">
        <v>379</v>
      </c>
      <c r="G149" s="480"/>
      <c r="H149" s="480"/>
      <c r="I149" s="480"/>
      <c r="J149" s="480"/>
      <c r="K149" s="256"/>
      <c r="L149" s="99"/>
      <c r="M149" s="99"/>
    </row>
    <row r="150" spans="1:13" s="97" customFormat="1" ht="22.5" customHeight="1">
      <c r="A150" s="205"/>
      <c r="B150" s="99"/>
      <c r="C150" s="99"/>
      <c r="D150" s="99"/>
      <c r="E150" s="263" t="s">
        <v>820</v>
      </c>
      <c r="F150" s="478" t="s">
        <v>34</v>
      </c>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13.2</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1050.1366457814024</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1050.1366457814024</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976.6270805767043</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977</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879</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44375</v>
      </c>
      <c r="G4" s="523"/>
      <c r="H4" s="523"/>
      <c r="I4" s="524"/>
      <c r="J4" s="317"/>
      <c r="K4" s="317"/>
      <c r="L4" s="317"/>
      <c r="M4" s="317"/>
    </row>
    <row r="5" spans="1:13" ht="12.75">
      <c r="A5" s="317"/>
      <c r="B5" s="317"/>
      <c r="C5" s="317"/>
      <c r="D5" s="317" t="s">
        <v>94</v>
      </c>
      <c r="E5" s="317"/>
      <c r="F5" s="525" t="str">
        <f>'CREDIT CALCULATION FORM'!F7:K7</f>
        <v>Bishcroft T 4884 F 5</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13.2</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6.3</v>
      </c>
      <c r="G63" s="117" t="str">
        <f>'CREDIT CALCULATION FORM'!G57</f>
        <v>lbs/1000 gallons</v>
      </c>
      <c r="H63" s="110"/>
      <c r="I63" s="117"/>
      <c r="J63" s="101">
        <f>'CREDIT CALCULATION FORM'!J57</f>
        <v>6.3</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23.69</v>
      </c>
      <c r="G65" s="117" t="str">
        <f>'CREDIT CALCULATION FORM'!G58</f>
        <v>1000 gallons/ac</v>
      </c>
      <c r="H65" s="117"/>
      <c r="I65" s="117"/>
      <c r="J65" s="101">
        <f>'CREDIT CALCULATION FORM'!J58</f>
        <v>23.69</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Wellsboro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1715.9627100000002</v>
      </c>
      <c r="G136" s="119" t="s">
        <v>693</v>
      </c>
      <c r="H136" s="129"/>
      <c r="I136" s="110"/>
      <c r="J136" s="110"/>
      <c r="K136" s="110"/>
      <c r="L136" s="110"/>
      <c r="M136" s="110"/>
    </row>
    <row r="137" spans="1:13" ht="12.75" customHeight="1">
      <c r="A137" s="110"/>
      <c r="B137" s="131" t="s">
        <v>85</v>
      </c>
      <c r="C137" s="119"/>
      <c r="D137" s="110"/>
      <c r="E137" s="110"/>
      <c r="F137" s="403">
        <f>IF(F43=0,"0",F136/F43)</f>
        <v>129.99717500000003</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CropEarly-Planting - Up to 7 days prior to published first frost date</v>
      </c>
      <c r="H146" s="505"/>
      <c r="I146" s="505"/>
      <c r="J146" s="506"/>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13.2</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1050.1366457814024</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1050.1366457814024</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1050.1366457814024</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976.6270805767043</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976.6270805767043</v>
      </c>
      <c r="G180" s="110" t="s">
        <v>101</v>
      </c>
      <c r="H180" s="110"/>
      <c r="I180" s="110"/>
      <c r="J180" s="110"/>
      <c r="K180" s="110"/>
      <c r="L180" s="110"/>
      <c r="M180" s="110"/>
    </row>
    <row r="181" spans="1:13" ht="13.5" thickBot="1">
      <c r="A181" s="110"/>
      <c r="B181" s="116" t="s">
        <v>77</v>
      </c>
      <c r="C181" s="415"/>
      <c r="D181" s="415"/>
      <c r="E181" s="415"/>
      <c r="F181" s="416">
        <f>ROUND(F180,0)</f>
        <v>977</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879.3000000000001</v>
      </c>
      <c r="G184" s="420" t="s">
        <v>101</v>
      </c>
      <c r="H184" s="110"/>
      <c r="I184" s="110"/>
      <c r="J184" s="110"/>
      <c r="K184" s="110"/>
      <c r="L184" s="110"/>
      <c r="M184" s="110"/>
    </row>
    <row r="185" spans="1:13" ht="15.75" thickBot="1">
      <c r="A185" s="110"/>
      <c r="B185" s="112" t="s">
        <v>75</v>
      </c>
      <c r="C185" s="421"/>
      <c r="D185" s="421"/>
      <c r="E185" s="421"/>
      <c r="F185" s="414">
        <f>ROUND(F184,0)</f>
        <v>879</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9" t="s">
        <v>88</v>
      </c>
      <c r="B2" s="570"/>
      <c r="C2" s="570"/>
      <c r="D2" s="570"/>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3" t="s">
        <v>509</v>
      </c>
      <c r="B81" s="505"/>
      <c r="C81" s="23"/>
      <c r="D81" s="22"/>
      <c r="E81" s="22"/>
      <c r="F81" s="22"/>
      <c r="G81" s="22"/>
    </row>
    <row r="82" spans="1:7" ht="12.75">
      <c r="A82" s="567" t="s">
        <v>628</v>
      </c>
      <c r="B82" s="574" t="s">
        <v>503</v>
      </c>
      <c r="C82" s="565"/>
      <c r="D82" s="16"/>
      <c r="E82" s="5"/>
      <c r="F82" s="5"/>
      <c r="G82" s="5"/>
    </row>
    <row r="83" spans="1:7" ht="12.75">
      <c r="A83" s="568"/>
      <c r="B83" s="575"/>
      <c r="C83" s="566"/>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3" t="s">
        <v>773</v>
      </c>
      <c r="B123" s="580"/>
      <c r="D123" s="379"/>
      <c r="E123" s="45"/>
      <c r="F123" s="378"/>
      <c r="G123" s="22"/>
    </row>
    <row r="124" spans="1:7" ht="12.75">
      <c r="A124" s="578" t="s">
        <v>774</v>
      </c>
      <c r="B124" s="581" t="s">
        <v>845</v>
      </c>
      <c r="D124" s="380"/>
      <c r="E124" s="381"/>
      <c r="F124" s="16"/>
      <c r="G124" s="5"/>
    </row>
    <row r="125" spans="1:7" ht="12.75">
      <c r="A125" s="579"/>
      <c r="B125" s="582"/>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9" t="s">
        <v>624</v>
      </c>
      <c r="B131" s="583"/>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9" t="s">
        <v>675</v>
      </c>
      <c r="B247" s="505"/>
      <c r="C247" s="505"/>
      <c r="D247" s="505"/>
      <c r="E247" s="506"/>
    </row>
    <row r="248" spans="1:5" ht="12.75">
      <c r="A248" s="28" t="s">
        <v>672</v>
      </c>
      <c r="B248" s="576" t="s">
        <v>673</v>
      </c>
      <c r="C248" s="577"/>
      <c r="D248" s="577"/>
      <c r="E248" s="228" t="s">
        <v>865</v>
      </c>
    </row>
    <row r="249" spans="1:5" ht="12.75">
      <c r="A249" s="223" t="s">
        <v>848</v>
      </c>
      <c r="B249" s="224">
        <v>28</v>
      </c>
      <c r="C249" s="564" t="s">
        <v>121</v>
      </c>
      <c r="D249" s="563"/>
      <c r="E249" s="6" t="s">
        <v>120</v>
      </c>
    </row>
    <row r="250" spans="1:5" ht="12.75">
      <c r="A250" s="31" t="s">
        <v>852</v>
      </c>
      <c r="B250" s="32">
        <v>10</v>
      </c>
      <c r="C250" s="560" t="s">
        <v>674</v>
      </c>
      <c r="D250" s="586"/>
      <c r="E250" s="7" t="s">
        <v>864</v>
      </c>
    </row>
    <row r="251" spans="1:5" ht="12.75">
      <c r="A251" s="31" t="s">
        <v>850</v>
      </c>
      <c r="B251" s="32">
        <v>9</v>
      </c>
      <c r="C251" s="560" t="s">
        <v>674</v>
      </c>
      <c r="D251" s="586"/>
      <c r="E251" s="7" t="s">
        <v>864</v>
      </c>
    </row>
    <row r="252" spans="1:5" ht="12.75">
      <c r="A252" s="33" t="s">
        <v>851</v>
      </c>
      <c r="B252" s="222">
        <v>7</v>
      </c>
      <c r="C252" s="571" t="s">
        <v>674</v>
      </c>
      <c r="D252" s="572"/>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71" t="s">
        <v>674</v>
      </c>
      <c r="D255" s="572"/>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4">
        <v>0</v>
      </c>
      <c r="D270" s="585"/>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B248:D248"/>
    <mergeCell ref="C257:D257"/>
    <mergeCell ref="A124:A125"/>
    <mergeCell ref="A123:B123"/>
    <mergeCell ref="B124:B125"/>
    <mergeCell ref="A131:B131"/>
    <mergeCell ref="C82:C83"/>
    <mergeCell ref="A82:A83"/>
    <mergeCell ref="C259:D259"/>
    <mergeCell ref="A2:H2"/>
    <mergeCell ref="C255:D255"/>
    <mergeCell ref="C263:D263"/>
    <mergeCell ref="A81:B81"/>
    <mergeCell ref="B82:B83"/>
    <mergeCell ref="C260:D260"/>
    <mergeCell ref="A247:E247"/>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9" t="s">
        <v>718</v>
      </c>
      <c r="B33" s="505"/>
      <c r="C33" s="505"/>
      <c r="D33" s="505"/>
      <c r="E33" s="505"/>
      <c r="F33" s="506"/>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9" t="s">
        <v>264</v>
      </c>
      <c r="B60" s="505"/>
      <c r="C60" s="505"/>
      <c r="D60" s="505"/>
      <c r="E60" s="505"/>
      <c r="F60" s="506"/>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2021-06-28T19:23:19Z</dcterms:modified>
  <cp:category/>
  <cp:version/>
  <cp:contentType/>
  <cp:contentStatus/>
</cp:coreProperties>
</file>