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<sst xmlns="http://schemas.openxmlformats.org/spreadsheetml/2006/main" count="1905" uniqueCount="880">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</sst>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44376</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4.1</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593</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376.0174742832302</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379</v>
      </c>
      <c r="G148" s="480"/>
      <c r="H148" s="480"/>
      <c r="I148" s="480"/>
      <c r="J148" s="480"/>
      <c r="K148" s="255"/>
      <c r="L148" s="99"/>
      <c r="M148" s="99"/>
    </row>
    <row r="149" spans="1:13" s="97" customFormat="1" ht="22.5" customHeight="1">
      <c r="A149" s="205"/>
      <c r="B149" s="99"/>
      <c r="C149" s="99"/>
      <c r="D149" s="99"/>
      <c r="E149" s="263" t="s">
        <v>820</v>
      </c>
      <c r="F149" s="478" t="s">
        <v>34</v>
      </c>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4.1</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200.22930505582005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200.22930505582005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186.21325370191266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186</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167</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44376</v>
      </c>
      <c r="G4" s="523"/>
      <c r="H4" s="523"/>
      <c r="I4" s="524"/>
      <c r="J4" s="317"/>
      <c r="K4" s="317"/>
      <c r="L4" s="317"/>
      <c r="M4" s="317"/>
    </row>
    <row r="5" spans="1:13" ht="12.75">
      <c r="A5" s="317"/>
      <c r="B5" s="317"/>
      <c r="C5" s="317"/>
      <c r="D5" s="317" t="s">
        <v>94</v>
      </c>
      <c r="E5" s="317"/>
      <c r="F5" s="525" t="str">
        <f>'CREDIT CALCULATION FORM'!F7:K7</f>
        <v>Bishcroft T 55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4.1</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Wellsboro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376.0174742832302</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t="str">
        <f>'CREDIT CALCULATION FORM'!F149</f>
        <v>Cereal Cover Crop</v>
      </c>
      <c r="F145" s="517"/>
      <c r="G145" s="504" t="str">
        <f>IF(OR(E145=$E$245,E145=$E$246),CONCATENATE(E145,$F$151),IF(E145="Continuous No-Till*",CONCATENATE(E145,$F$49),IF(OR(E145=$E$249,E145=$E$250,E145=$E$251,E145=$E$252),CONCATENATE(E145,$F$45),E145)))</f>
        <v>Cereal Cover CropEarly-Planting - Up to 7 days prior to published first frost date</v>
      </c>
      <c r="H145" s="505"/>
      <c r="I145" s="505"/>
      <c r="J145" s="506"/>
      <c r="K145" s="103" t="str">
        <f>IF(OR(E145=$E$249,E145=$E$250,E145=$E$251,E145=$E$252),CONCATENATE($F$46,VLOOKUP(G145,'BMPs and Bay Model Data'!$D$148:$E$166,2,FALSE)),'Calculations- All Data'!G145)</f>
        <v>Cereal Cover CropEarly-Planting - Up to 7 days prior to published first frost date</v>
      </c>
      <c r="L145" s="272">
        <f>IF(OR(E145=$E$249,E145=$E$250,E145=$E$251,E145=$E$252),VLOOKUP(K145,'BMPs and Bay Model Data'!$A$170:$B$351,2,FALSE),VLOOKUP(K145,'BMPs and Bay Model Data'!$C$36:$D$57,2,FALSE))</f>
        <v>0.45</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4.1</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200.22930505582005</v>
      </c>
      <c r="G153" s="120" t="s">
        <v>693</v>
      </c>
      <c r="H153" s="122"/>
      <c r="I153" s="211"/>
      <c r="J153" s="254"/>
      <c r="K153" s="254"/>
      <c r="L153" s="120"/>
      <c r="M153" s="120"/>
    </row>
    <row r="154" spans="1:13" ht="12.75">
      <c r="A154" s="110"/>
      <c r="B154" s="110"/>
      <c r="C154" s="110"/>
      <c r="D154" s="141" t="s">
        <v>64</v>
      </c>
      <c r="E154" s="212"/>
      <c r="F154" s="281">
        <f>IF(F43=0,"0",(F136-F153)/F43)</f>
        <v>42.87516322619759</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200.22930505582005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200.22930505582005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186.21325370191266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186.21325370191266</v>
      </c>
      <c r="G180" s="110" t="s">
        <v>101</v>
      </c>
      <c r="H180" s="110"/>
      <c r="I180" s="110"/>
      <c r="J180" s="110"/>
      <c r="K180" s="110"/>
      <c r="L180" s="110"/>
      <c r="M180" s="110"/>
    </row>
    <row r="181" spans="1:13" ht="13.5" thickBot="1">
      <c r="A181" s="110"/>
      <c r="B181" s="116" t="s">
        <v>77</v>
      </c>
      <c r="C181" s="415"/>
      <c r="D181" s="415"/>
      <c r="E181" s="415"/>
      <c r="F181" s="416">
        <f>ROUND(F180,0)</f>
        <v>186</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167.4</v>
      </c>
      <c r="G184" s="420" t="s">
        <v>101</v>
      </c>
      <c r="H184" s="110"/>
      <c r="I184" s="110"/>
      <c r="J184" s="110"/>
      <c r="K184" s="110"/>
      <c r="L184" s="110"/>
      <c r="M184" s="110"/>
    </row>
    <row r="185" spans="1:13" ht="15.75" thickBot="1">
      <c r="A185" s="110"/>
      <c r="B185" s="112" t="s">
        <v>75</v>
      </c>
      <c r="C185" s="421"/>
      <c r="D185" s="421"/>
      <c r="E185" s="421"/>
      <c r="F185" s="414">
        <f>ROUND(F184,0)</f>
        <v>167</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2021-06-29T15:22:22Z</dcterms:modified>
  <cp:category/>
  <cp:version/>
  <cp:contentType/>
  <cp:contentStatus/>
</cp:coreProperties>
</file>