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<sst xmlns="http://schemas.openxmlformats.org/spreadsheetml/2006/main" count="1889" uniqueCount="881">
  <si>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</si>
  <si>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</si>
  <si>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</si>
  <si>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</si>
  <si>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</si>
  <si>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</si>
  <si>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</si>
  <si>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</si>
  <si>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</si>
  <si>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</si>
  <si>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</si>
  <si>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</si>
  <si>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</si>
  <si>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</si>
  <si>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</si>
  <si>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</si>
  <si>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</si>
  <si>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</si>
  <si>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</si>
  <si>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</si>
  <si>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</si>
  <si>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</si>
  <si>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</si>
  <si>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</si>
  <si>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</si>
  <si>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</si>
  <si>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</si>
  <si>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</si>
  <si>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</si>
  <si>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</si>
  <si>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</si>
  <si>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</si>
  <si>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</si>
  <si>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</si>
  <si>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</si>
  <si>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</si>
  <si>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</si>
  <si>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</si>
  <si>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</si>
  <si>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</si>
  <si>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</si>
  <si>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</si>
  <si>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</si>
  <si>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</si>
  <si>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</si>
  <si>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</si>
  <si>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</si>
  <si>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</si>
  <si>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</si>
  <si>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</si>
  <si>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</si>
  <si>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</si>
  <si>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</si>
  <si>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</si>
  <si>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</si>
  <si>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</si>
  <si>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</si>
  <si>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</si>
  <si>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</si>
  <si>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</si>
  <si>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</si>
  <si>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</si>
  <si>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</si>
  <si>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</si>
  <si>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</si>
  <si>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</si>
  <si>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</si>
  <si>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</si>
  <si>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</si>
  <si>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</si>
  <si>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</si>
  <si>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</si>
  <si>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</si>
  <si>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</si>
  <si>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</si>
  <si>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</si>
  <si>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</si>
  <si>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</si>
  <si>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</si>
  <si>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</si>
  <si>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</si>
  <si>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</si>
  <si>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</si>
  <si>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</si>
  <si>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</si>
  <si>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</si>
  <si>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</si>
  <si>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</si>
  <si>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</si>
  <si>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</si>
  <si>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</si>
  <si>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</si>
  <si>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</si>
  <si>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</si>
  <si>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</si>
  <si>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</si>
  <si>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</si>
  <si>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</si>
  <si>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</si>
  <si>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</si>
  <si>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</si>
  <si>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</si>
  <si>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</si>
  <si>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</si>
  <si>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</si>
  <si>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</si>
  <si>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</si>
  <si>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</si>
  <si>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</si>
  <si>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</si>
  <si>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</si>
  <si>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</si>
  <si>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</si>
  <si>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</si>
  <si>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</si>
  <si>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</si>
  <si>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</si>
  <si>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</si>
  <si>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</si>
  <si>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</si>
  <si>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</si>
  <si>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</si>
  <si>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</si>
  <si>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</si>
  <si>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</si>
  <si>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</si>
  <si>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</si>
  <si>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</si>
  <si>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</si>
  <si>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</si>
  <si>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</si>
  <si>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</si>
  <si>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</si>
  <si>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</si>
  <si>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</si>
  <si>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</si>
  <si>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</si>
  <si>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</si>
  <si>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</si>
  <si>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</si>
  <si>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</si>
  <si>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</si>
  <si>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</si>
  <si>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</si>
  <si>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</si>
  <si>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</si>
  <si>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</si>
  <si>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</si>
  <si>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</si>
  <si>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</si>
  <si>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</si>
  <si>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</si>
  <si>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</si>
  <si>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</si>
  <si>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</si>
  <si>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</si>
  <si>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</si>
  <si>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</si>
  <si>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</si>
  <si>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</si>
  <si>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</si>
  <si>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</si>
  <si>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</si>
  <si>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</si>
  <si>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</si>
  <si>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</si>
  <si>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</si>
  <si>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</si>
  <si>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</si>
  <si>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</si>
  <si>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</si>
  <si>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</si>
  <si>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</si>
  <si>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</si>
  <si>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</si>
  <si>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</si>
  <si>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</si>
  <si>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</si>
  <si>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</si>
  <si>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</si>
  <si>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</si>
  <si>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</si>
  <si>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</si>
  <si>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</si>
  <si>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</si>
  <si>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</si>
  <si>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</si>
  <si>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</si>
  <si>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</si>
  <si>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</si>
  <si>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</si>
  <si>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</si>
  <si>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</si>
  <si>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</si>
  <si>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</si>
  <si>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</si>
  <si>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</si>
  <si>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</si>
  <si>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</si>
  <si>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</si>
  <si>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</si>
  <si>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</si>
  <si>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</si>
  <si>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</si>
  <si>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</si>
  <si>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</si>
  <si>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</si>
  <si>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</si>
  <si>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</si>
  <si>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</si>
  <si>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</si>
  <si>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</si>
  <si>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</si>
  <si>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</si>
  <si>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</si>
  <si>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</si>
  <si>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</si>
  <si>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</si>
  <si>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</si>
  <si>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</si>
  <si>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</si>
  <si>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</si>
  <si>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</si>
  <si>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</si>
  <si>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</si>
  <si>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</si>
  <si>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</si>
  <si>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</si>
  <si>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</si>
  <si>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</si>
  <si>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</si>
  <si>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</si>
  <si>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</si>
  <si>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</si>
  <si>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</si>
  <si>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</si>
  <si>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</si>
  <si>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</si>
  <si>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</si>
  <si>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</si>
  <si>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</si>
  <si>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</si>
  <si>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</si>
  <si>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</si>
  <si>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</si>
  <si>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</si>
  <si>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</si>
  <si>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</si>
  <si>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</si>
  <si>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</si>
  <si>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</si>
  <si>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</si>
  <si>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</si>
  <si>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</si>
  <si>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</si>
  <si>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</si>
  <si>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</si>
  <si>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</si>
  <si>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</si>
  <si>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</si>
  <si>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</si>
  <si>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</si>
  <si>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</si>
  <si>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</si>
  <si>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</si>
  <si>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</si>
  <si>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</si>
  <si>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</si>
  <si>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</si>
  <si>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</si>
  <si>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</si>
  <si>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</si>
  <si>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</si>
  <si>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</si>
  <si>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</si>
  <si>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</si>
  <si>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</si>
  <si>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</si>
  <si>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</si>
  <si>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</si>
  <si>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</si>
  <si>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</si>
  <si>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</si>
  <si>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</si>
  <si>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</si>
  <si>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</si>
  <si>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</si>
  <si>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</si>
  <si>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</si>
  <si>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</si>
  <si>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</si>
  <si>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</si>
  <si>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</si>
  <si>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</si>
  <si>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</si>
  <si>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</si>
  <si>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</si>
  <si>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</si>
  <si>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</si>
  <si>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</si>
  <si>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</si>
  <si>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</si>
  <si>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</si>
  <si>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</si>
  <si>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</si>
  <si>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</si>
  <si>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</si>
  <si>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</si>
  <si>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</si>
  <si>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</si>
  <si>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</si>
  <si>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</si>
  <si>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</si>
  <si>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</si>
  <si>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</si>
  <si>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</si>
  <si>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</si>
  <si>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</si>
  <si>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</si>
  <si>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</si>
  <si>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</si>
  <si>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</si>
  <si>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</si>
  <si>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</si>
  <si>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</si>
  <si>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</si>
  <si>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</si>
  <si>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</si>
  <si>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</si>
  <si>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</si>
  <si>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</si>
  <si>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</si>
  <si>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</si>
  <si>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</si>
  <si>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</si>
  <si>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</si>
  <si>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</si>
  <si>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</si>
  <si>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</si>
  <si>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</si>
  <si>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</si>
  <si>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</si>
  <si>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</si>
  <si>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</si>
  <si>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</si>
  <si>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</si>
  <si>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</si>
  <si>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</si>
  <si>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</si>
  <si>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</si>
  <si>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</si>
  <si>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</si>
  <si>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</si>
  <si>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</si>
  <si>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</si>
  <si>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</si>
  <si>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</si>
  <si>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</si>
  <si>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</si>
  <si>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</si>
  <si>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</si>
  <si>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</si>
  <si>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</si>
  <si>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</si>
  <si>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</si>
  <si>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</si>
  <si>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</si>
  <si>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</si>
  <si>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</si>
  <si>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</si>
  <si>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</si>
  <si>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</si>
  <si>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</si>
  <si>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</si>
  <si>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</si>
  <si>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</si>
  <si>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</si>
  <si>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</si>
  <si>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</si>
  <si>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</si>
  <si>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</si>
  <si>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</si>
  <si>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</si>
  <si>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</si>
  <si>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</si>
  <si>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</si>
  <si>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</si>
  <si>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</si>
  <si>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</si>
  <si>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</si>
  <si>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</si>
  <si>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</si>
  <si>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</si>
  <si>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</si>
  <si>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</si>
  <si>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</si>
  <si>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</si>
  <si>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</si>
  <si>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</si>
  <si>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</si>
  <si>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</si>
  <si>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</si>
  <si>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</si>
  <si>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</si>
  <si>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</si>
  <si>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</si>
  <si>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</si>
  <si>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</si>
  <si>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</si>
  <si>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</si>
  <si>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</si>
  <si>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</si>
  <si>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</si>
  <si>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</si>
  <si>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</si>
  <si>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</si>
  <si>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</si>
  <si>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</si>
  <si>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</si>
  <si>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</si>
  <si>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</si>
  <si>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</si>
  <si>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</si>
  <si>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</si>
  <si>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</si>
  <si>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</si>
  <si>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</si>
  <si>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</si>
  <si>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</si>
  <si>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</si>
  <si>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</si>
  <si>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</si>
  <si>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</si>
  <si>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</si>
  <si>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</si>
  <si>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</si>
  <si>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</si>
  <si>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</si>
  <si>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</si>
  <si>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</si>
  <si>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</si>
  <si>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</si>
  <si>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</si>
  <si>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</si>
  <si>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</si>
  <si>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</si>
  <si>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</si>
  <si>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</si>
  <si>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</si>
  <si>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</si>
  <si>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</si>
  <si>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</si>
  <si>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</si>
  <si>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</si>
  <si>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</si>
  <si>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</si>
  <si>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</si>
  <si>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</si>
  <si>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</si>
  <si>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</si>
  <si>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</si>
  <si>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</si>
  <si>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</si>
  <si>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</si>
  <si>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</si>
  <si>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</si>
  <si>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</si>
  <si>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</si>
  <si>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</si>
  <si>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</si>
  <si>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</si>
  <si>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</si>
  <si>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</si>
  <si>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</si>
  <si>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</si>
  <si>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</si>
  <si>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</si>
  <si>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</si>
  <si>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</si>
  <si>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</si>
  <si>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</si>
  <si>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</si>
  <si>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</si>
  <si>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</si>
  <si>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</si>
  <si>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</si>
  <si>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</si>
  <si>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</si>
  <si>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</si>
  <si>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</si>
  <si>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</si>
  <si>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</si>
  <si>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</si>
  <si>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</si>
  <si>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</si>
  <si>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</si>
  <si>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</si>
  <si>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</si>
  <si>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</si>
  <si>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</si>
  <si>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</si>
  <si>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</si>
  <si>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</si>
  <si>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</si>
  <si>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</si>
  <si>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</si>
  <si>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</si>
  <si>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</si>
  <si>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</si>
  <si>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</si>
  <si>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</si>
  <si>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</si>
  <si>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</si>
  <si>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</si>
  <si>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</si>
  <si>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</si>
  <si>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</si>
  <si>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</si>
  <si>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</si>
  <si>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</si>
  <si>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</si>
  <si>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</si>
  <si>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</si>
  <si>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</si>
  <si>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</si>
  <si>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</si>
  <si>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</si>
  <si>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</si>
  <si>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</si>
  <si>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</si>
  <si>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</si>
  <si>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</si>
  <si>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</si>
  <si>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</si>
  <si>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</si>
  <si>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</si>
  <si>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</si>
  <si>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</si>
  <si>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</si>
  <si>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</si>
  <si>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</si>
  <si>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</si>
  <si>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</si>
  <si>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</si>
  <si>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</si>
  <si>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</si>
  <si>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</si>
  <si>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</si>
  <si>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</si>
  <si>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</si>
  <si>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</si>
  <si>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</si>
  <si>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</si>
  <si>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</si>
  <si>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</si>
  <si>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</si>
  <si>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</si>
  <si>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</si>
  <si>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</si>
  <si>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</si>
  <si>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</si>
  <si>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</si>
  <si>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</si>
  <si>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</si>
  <si>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</si>
  <si>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</si>
  <si>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</si>
  <si>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</si>
  <si>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</si>
  <si>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</si>
  <si>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</si>
  <si>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</si>
  <si>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</si>
  <si>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</si>
  <si>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</si>
  <si>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</si>
  <si>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</si>
  <si>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</si>
  <si>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</si>
  <si>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</si>
  <si>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</si>
  <si>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</si>
  <si>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</si>
  <si>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</si>
  <si>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</si>
  <si>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</si>
  <si>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</si>
  <si>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</si>
  <si>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</si>
  <si>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</si>
  <si>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</si>
  <si>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</si>
  <si>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</si>
  <si>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</si>
  <si>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</si>
  <si>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</si>
  <si>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</si>
  <si>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</si>
  <si>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</si>
  <si>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</si>
  <si>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</si>
  <si>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</si>
  <si>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</si>
  <si>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</si>
  <si>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</si>
  <si>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</si>
  <si>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</si>
  <si>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</si>
  <si>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</si>
  <si>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</si>
  <si>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</si>
  <si>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</si>
  <si>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</si>
  <si>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</si>
  <si>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</si>
  <si>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</si>
  <si>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</si>
  <si>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</si>
  <si>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</si>
  <si>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</si>
  <si>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</si>
  <si>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</si>
  <si>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</si>
  <si>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</si>
  <si>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</si>
  <si>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</si>
  <si>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</si>
  <si>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</si>
  <si>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</si>
  <si>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</si>
  <si>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</si>
  <si>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</si>
  <si>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</si>
  <si>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</si>
  <si>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</si>
  <si>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</si>
  <si>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</si>
  <si>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</si>
  <si>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</si>
  <si>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</si>
  <si>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</si>
  <si>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</si>
  <si>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</si>
  <si>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</si>
  <si>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</si>
  <si>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</si>
  <si>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</si>
  <si>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</si>
  <si>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</si>
  <si>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</si>
  <si>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</si>
  <si>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</si>
  <si>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</si>
  <si>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</si>
  <si>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</si>
  <si>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</si>
  <si>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</si>
  <si>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</si>
  <si>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</si>
  <si>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</si>
  <si>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</si>
  <si>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</si>
  <si>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</si>
  <si>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</si>
  <si>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</si>
  <si>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</si>
  <si>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</si>
  <si>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</si>
  <si>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</si>
  <si>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</si>
  <si>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</si>
  <si>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</si>
  <si>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</si>
  <si>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</si>
  <si>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</si>
  <si>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</si>
  <si>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</si>
  <si>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</si>
  <si>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</si>
  <si>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</si>
  <si>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</si>
  <si>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</si>
  <si>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</si>
  <si>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</si>
  <si>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</si>
  <si>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</si>
  <si>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</si>
  <si>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</si>
  <si>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</si>
  <si>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</si>
  <si>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</si>
  <si>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</si>
  <si>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</si>
  <si>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</si>
  <si>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</si>
  <si>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</si>
  <si>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</si>
  <si>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</si>
  <si>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</si>
  <si>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</si>
  <si>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</si>
  <si>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</si>
  <si>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</si>
  <si>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</si>
  <si>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</si>
  <si>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</si>
  <si>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</si>
  <si>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</si>
  <si>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</si>
  <si>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</si>
  <si>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</si>
  <si>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</si>
  <si>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</si>
  <si>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</si>
  <si>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</si>
  <si>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</si>
  <si>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</si>
  <si>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</si>
  <si>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</si>
  <si>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</si>
  <si>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</si>
  <si>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</si>
  <si>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</si>
  <si>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</si>
  <si>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</si>
  <si>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</si>
  <si>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</si>
  <si>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</si>
  <si>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</si>
  <si>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</si>
  <si>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</si>
  <si>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</si>
  <si>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</si>
  <si>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</si>
  <si>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</si>
  <si>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</si>
  <si>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</si>
  <si>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</si>
  <si>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</si>
  <si>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</si>
  <si>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</si>
  <si>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</si>
  <si>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</si>
  <si>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</si>
  <si>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</si>
  <si>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</si>
  <si>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</si>
  <si>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</si>
  <si>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</si>
  <si>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</si>
  <si>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</si>
  <si>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</si>
  <si>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</si>
  <si>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</si>
  <si>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</si>
  <si>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</si>
  <si>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</si>
  <si>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</si>
  <si>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</si>
  <si>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</si>
  <si>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</si>
  <si>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</si>
  <si>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</si>
  <si>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</si>
  <si>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</si>
  <si>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</si>
  <si>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</si>
  <si>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</si>
  <si>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</si>
  <si>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</si>
  <si>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</si>
  <si>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</si>
  <si>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</si>
  <si>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</si>
  <si>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</si>
  <si>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</si>
  <si>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</si>
  <si>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</si>
  <si>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</si>
  <si>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</si>
  <si>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</si>
  <si>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</si>
  <si>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</si>
  <si>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</si>
  <si>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</si>
  <si>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</si>
  <si>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</si>
  <si>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</si>
  <si>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</si>
  <si>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</si>
  <si>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</si>
  <si>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</si>
  <si>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</si>
  <si>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</si>
  <si>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</si>
  <si>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</si>
  <si>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</si>
  <si>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</si>
  <si>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</si>
  <si>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</si>
  <si>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</si>
  <si>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</si>
  <si>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</si>
  <si>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</si>
  <si>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</si>
  <si>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</si>
  <si>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</si>
  <si>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</si>
  <si>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</si>
  <si>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</si>
  <si>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</si>
  <si>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</si>
  <si>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</si>
  <si>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</si>
  <si>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</si>
  <si>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</si>
  <si>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</si>
  <si>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</si>
  <si>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</si>
  <si>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</si>
  <si>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</si>
  <si>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</si>
  <si>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</si>
  <si>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</si>
  <si>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</si>
  <si>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</si>
  <si>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</si>
  <si>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</si>
  <si>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</si>
  <si>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</si>
  <si>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</si>
  <si>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</si>
  <si>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</si>
  <si>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</si>
  <si>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</si>
  <si>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</si>
  <si>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</si>
  <si>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</si>
  <si>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</si>
  <si>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</si>
  <si>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</si>
  <si>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</si>
  <si>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</si>
  <si>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</si>
  <si>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</si>
  <si>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</si>
  <si>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</si>
  <si>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</si>
  <si>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</si>
  <si>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</si>
  <si>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</si>
  <si>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</si>
  <si>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</si>
  <si>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</si>
  <si>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</si>
  <si>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</si>
  <si>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</si>
  <si>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</si>
  <si>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</si>
  <si>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</si>
  <si>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</si>
  <si>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</si>
  <si>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</si>
  <si>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</si>
  <si>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</si>
  <si>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</si>
  <si>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</si>
  <si>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</si>
  <si>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</si>
  <si>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</si>
  <si>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</si>
  <si>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</si>
  <si>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</si>
  <si>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</si>
  <si>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</si>
  <si>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</si>
  <si>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</si>
  <si>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</si>
  <si>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</si>
  <si>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</si>
  <si>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330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</si>
</sst>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J8" sqref="J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44392</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3.9</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187</v>
      </c>
      <c r="G50" s="40" t="s">
        <v>788</v>
      </c>
      <c r="H50" s="40"/>
      <c r="I50" s="40"/>
      <c r="J50" s="154">
        <v>187</v>
      </c>
      <c r="K50" s="26"/>
      <c r="L50" s="26"/>
      <c r="M50" s="26"/>
    </row>
    <row r="51" spans="1:13" ht="12.75">
      <c r="A51" s="136" t="s">
        <v>16</v>
      </c>
      <c r="B51" s="27" t="s">
        <v>143</v>
      </c>
      <c r="C51" s="41"/>
      <c r="D51" s="39"/>
      <c r="E51" s="26"/>
      <c r="F51" s="396">
        <f>'Calculations- All Data'!F57</f>
        <v>187</v>
      </c>
      <c r="G51" s="42" t="s">
        <v>788</v>
      </c>
      <c r="H51" s="42"/>
      <c r="I51" s="42"/>
      <c r="J51" s="397">
        <f>'Calculations- All Data'!J57</f>
        <v>187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187</v>
      </c>
      <c r="G85" s="27" t="s">
        <v>788</v>
      </c>
      <c r="H85" s="39"/>
      <c r="I85" s="385" t="s">
        <v>534</v>
      </c>
      <c r="J85" s="395">
        <f>'Calculations- All Data'!J98</f>
        <v>187</v>
      </c>
      <c r="K85" s="26" t="s">
        <v>788</v>
      </c>
      <c r="L85" s="26"/>
      <c r="M85" s="26"/>
    </row>
    <row r="86" spans="1:13" ht="13.5" thickBot="1">
      <c r="A86" s="253" t="s">
        <v>242</v>
      </c>
      <c r="B86" s="26"/>
      <c r="C86" s="26"/>
      <c r="D86" s="26"/>
      <c r="E86" s="252"/>
      <c r="F86" s="399">
        <f>'Calculations- All Data'!F99</f>
        <v>187</v>
      </c>
      <c r="G86" s="27" t="s">
        <v>788</v>
      </c>
      <c r="H86" s="39"/>
      <c r="I86" s="385" t="s">
        <v>534</v>
      </c>
      <c r="J86" s="395">
        <f>'Calculations- All Data'!J99</f>
        <v>187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816</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63.79249499999999</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3.9</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24.086406091993112</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24.086406091993112</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22.665308132565517</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23</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21</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44392</v>
      </c>
      <c r="G4" s="520"/>
      <c r="H4" s="520"/>
      <c r="I4" s="521"/>
      <c r="J4" s="317"/>
      <c r="K4" s="317"/>
      <c r="L4" s="317"/>
      <c r="M4" s="317"/>
    </row>
    <row r="5" spans="1:13" ht="12.75">
      <c r="A5" s="317"/>
      <c r="B5" s="317"/>
      <c r="C5" s="317"/>
      <c r="D5" s="317" t="s">
        <v>219</v>
      </c>
      <c r="E5" s="317"/>
      <c r="F5" s="522" t="str">
        <f>'CREDIT CALCULATION FORM'!F7:K7</f>
        <v>Mowery T 330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3.9</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187</v>
      </c>
      <c r="G56" s="117" t="s">
        <v>788</v>
      </c>
      <c r="H56" s="117"/>
      <c r="I56" s="117"/>
      <c r="J56" s="101">
        <f>'CREDIT CALCULATION FORM'!J50</f>
        <v>187</v>
      </c>
      <c r="K56" s="117" t="s">
        <v>788</v>
      </c>
      <c r="L56" s="117"/>
      <c r="M56" s="110"/>
    </row>
    <row r="57" spans="1:13" ht="12.75">
      <c r="A57" s="110"/>
      <c r="B57" s="131" t="s">
        <v>143</v>
      </c>
      <c r="C57" s="119"/>
      <c r="D57" s="116"/>
      <c r="E57" s="110"/>
      <c r="F57" s="247">
        <f>F56</f>
        <v>187</v>
      </c>
      <c r="G57" s="119" t="s">
        <v>788</v>
      </c>
      <c r="H57" s="117"/>
      <c r="I57" s="117"/>
      <c r="J57" s="247">
        <f>J56</f>
        <v>187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187</v>
      </c>
      <c r="G98" s="119" t="s">
        <v>788</v>
      </c>
      <c r="H98" s="191" t="s">
        <v>534</v>
      </c>
      <c r="I98" s="117"/>
      <c r="J98" s="402">
        <f>IF(SUM(J57,J69,J82,J95)=0,F98,SUM(J57,J82,J69,J95))</f>
        <v>187</v>
      </c>
      <c r="K98" s="110" t="s">
        <v>788</v>
      </c>
      <c r="L98" s="110"/>
      <c r="M98" s="110"/>
    </row>
    <row r="99" spans="1:13" ht="13.5" thickBot="1">
      <c r="A99" s="110"/>
      <c r="B99" s="116" t="s">
        <v>152</v>
      </c>
      <c r="C99" s="119"/>
      <c r="D99" s="110"/>
      <c r="E99" s="110"/>
      <c r="F99" s="402">
        <f>SUM(F96,F83,F70,F57)</f>
        <v>187</v>
      </c>
      <c r="G99" s="119" t="s">
        <v>788</v>
      </c>
      <c r="H99" s="191" t="s">
        <v>534</v>
      </c>
      <c r="I99" s="191"/>
      <c r="J99" s="402">
        <f>IF(SUM(J96,J83,J70,J57)=0,F99,SUM(J96,J83,J70,J57))</f>
        <v>187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NONE</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63.79249499999999</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3.9</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24.086406091993112</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24.086406091993112</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24.086406091993112</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22.665308132565517</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22.665308132565517</v>
      </c>
      <c r="G180" s="110" t="s">
        <v>226</v>
      </c>
      <c r="H180" s="110"/>
      <c r="I180" s="110"/>
      <c r="J180" s="110"/>
      <c r="K180" s="110"/>
      <c r="L180" s="110"/>
      <c r="M180" s="110"/>
    </row>
    <row r="181" spans="1:13" ht="13.5" thickBot="1">
      <c r="A181" s="110"/>
      <c r="B181" s="116" t="s">
        <v>202</v>
      </c>
      <c r="C181" s="415"/>
      <c r="D181" s="415"/>
      <c r="E181" s="415"/>
      <c r="F181" s="416">
        <f>ROUND(F180,0)</f>
        <v>23</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20.7</v>
      </c>
      <c r="G184" s="420" t="s">
        <v>226</v>
      </c>
      <c r="H184" s="110"/>
      <c r="I184" s="110"/>
      <c r="J184" s="110"/>
      <c r="K184" s="110"/>
      <c r="L184" s="110"/>
      <c r="M184" s="110"/>
    </row>
    <row r="185" spans="1:13" ht="15.75" thickBot="1">
      <c r="A185" s="110"/>
      <c r="B185" s="112" t="s">
        <v>200</v>
      </c>
      <c r="C185" s="421"/>
      <c r="D185" s="421"/>
      <c r="E185" s="421"/>
      <c r="F185" s="414">
        <f>ROUND(F184,0)</f>
        <v>21</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89" t="s">
        <v>819</v>
      </c>
      <c r="B34" s="599" t="s">
        <v>218</v>
      </c>
      <c r="C34" s="589" t="s">
        <v>27</v>
      </c>
      <c r="D34" s="587" t="s">
        <v>214</v>
      </c>
      <c r="E34" s="587" t="s">
        <v>215</v>
      </c>
      <c r="F34" s="587" t="s">
        <v>216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5" t="s">
        <v>819</v>
      </c>
      <c r="B61" s="598" t="s">
        <v>43</v>
      </c>
      <c r="C61" s="593" t="s">
        <v>28</v>
      </c>
      <c r="D61" s="62" t="s">
        <v>214</v>
      </c>
      <c r="E61" s="62" t="s">
        <v>215</v>
      </c>
      <c r="F61" s="62" t="s">
        <v>216</v>
      </c>
      <c r="G61" s="199"/>
    </row>
    <row r="62" spans="1:7" ht="12.75">
      <c r="A62" s="596"/>
      <c r="B62" s="596"/>
      <c r="C62" s="593"/>
      <c r="D62" s="63" t="s">
        <v>840</v>
      </c>
      <c r="E62" s="63" t="s">
        <v>840</v>
      </c>
      <c r="F62" s="63" t="s">
        <v>840</v>
      </c>
      <c r="G62" s="200"/>
    </row>
    <row r="63" spans="1:7" ht="12.75">
      <c r="A63" s="596"/>
      <c r="B63" s="596"/>
      <c r="C63" s="593"/>
      <c r="D63" s="64" t="s">
        <v>820</v>
      </c>
      <c r="E63" s="64" t="s">
        <v>820</v>
      </c>
      <c r="F63" s="64" t="s">
        <v>820</v>
      </c>
      <c r="G63" s="200"/>
    </row>
    <row r="64" spans="1:7" ht="13.5" thickBot="1">
      <c r="A64" s="597"/>
      <c r="B64" s="597"/>
      <c r="C64" s="594"/>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280</v>
      </c>
      <c r="B145" s="592"/>
      <c r="C145" s="592"/>
      <c r="D145" s="592"/>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2021-07-15T19:31:00Z</dcterms:modified>
  <cp:category/>
  <cp:version/>
  <cp:contentType/>
  <cp:contentStatus/>
</cp:coreProperties>
</file>