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<sst xmlns="http://schemas.openxmlformats.org/spreadsheetml/2006/main" count="1898" uniqueCount="881">
  <si>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</si>
  <si>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</si>
  <si>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</si>
  <si>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</si>
  <si>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</si>
  <si>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</si>
  <si>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</si>
  <si>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</si>
  <si>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</si>
  <si>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</si>
  <si>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</si>
  <si>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</si>
  <si>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</si>
  <si>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</si>
  <si>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</si>
  <si>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</si>
  <si>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</si>
  <si>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</si>
  <si>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</si>
  <si>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</si>
  <si>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</si>
  <si>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</si>
  <si>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</si>
  <si>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</si>
  <si>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</si>
  <si>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</si>
  <si>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</si>
  <si>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</si>
  <si>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</si>
  <si>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</si>
  <si>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</si>
  <si>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</si>
  <si>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</si>
  <si>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</si>
  <si>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</si>
  <si>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</si>
  <si>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</si>
  <si>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</si>
  <si>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</si>
  <si>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</si>
  <si>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</si>
  <si>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</si>
  <si>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</si>
  <si>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</si>
  <si>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</si>
  <si>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</si>
  <si>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</si>
  <si>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</si>
  <si>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</si>
  <si>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</si>
  <si>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</si>
  <si>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</si>
  <si>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</si>
  <si>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</si>
  <si>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</si>
  <si>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</si>
  <si>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</si>
  <si>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</si>
  <si>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</si>
  <si>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</si>
  <si>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</si>
  <si>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</si>
  <si>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</si>
  <si>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</si>
  <si>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</si>
  <si>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</si>
  <si>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</si>
  <si>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</si>
  <si>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</si>
  <si>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</si>
  <si>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</si>
  <si>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</si>
  <si>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</si>
  <si>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</si>
  <si>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</si>
  <si>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</si>
  <si>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</si>
  <si>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</si>
  <si>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</si>
  <si>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</si>
  <si>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</si>
  <si>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</si>
  <si>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</si>
  <si>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</si>
  <si>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</si>
  <si>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</si>
  <si>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</si>
  <si>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</si>
  <si>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</si>
  <si>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</si>
  <si>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</si>
  <si>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</si>
  <si>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</si>
  <si>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</si>
  <si>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</si>
  <si>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</si>
  <si>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</si>
  <si>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</si>
  <si>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</si>
  <si>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</si>
  <si>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</si>
  <si>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</si>
  <si>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</si>
  <si>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</si>
  <si>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</si>
  <si>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</si>
  <si>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</si>
  <si>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</si>
  <si>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</si>
  <si>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</si>
  <si>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</si>
  <si>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</si>
  <si>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</si>
  <si>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</si>
  <si>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</si>
  <si>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</si>
  <si>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</si>
  <si>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</si>
  <si>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</si>
  <si>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</si>
  <si>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</si>
  <si>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</si>
  <si>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</si>
  <si>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</si>
  <si>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</si>
  <si>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</si>
  <si>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</si>
  <si>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</si>
  <si>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</si>
  <si>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</si>
  <si>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</si>
  <si>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</si>
  <si>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</si>
  <si>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</si>
  <si>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</si>
  <si>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</si>
  <si>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</si>
  <si>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</si>
  <si>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</si>
  <si>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</si>
  <si>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</si>
  <si>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</si>
  <si>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</si>
  <si>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</si>
  <si>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</si>
  <si>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</si>
  <si>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</si>
  <si>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</si>
  <si>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</si>
  <si>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</si>
  <si>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</si>
  <si>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</si>
  <si>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</si>
  <si>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</si>
  <si>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</si>
  <si>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</si>
  <si>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</si>
  <si>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</si>
  <si>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</si>
  <si>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</si>
  <si>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</si>
  <si>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</si>
  <si>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</si>
  <si>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</si>
  <si>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</si>
  <si>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</si>
  <si>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</si>
  <si>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</si>
  <si>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</si>
  <si>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</si>
  <si>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</si>
  <si>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</si>
  <si>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</si>
  <si>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</si>
  <si>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</si>
  <si>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</si>
  <si>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</si>
  <si>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</si>
  <si>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</si>
  <si>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</si>
  <si>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</si>
  <si>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</si>
  <si>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</si>
  <si>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</si>
  <si>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</si>
  <si>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</si>
  <si>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</si>
  <si>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</si>
  <si>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</si>
  <si>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</si>
  <si>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</si>
  <si>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</si>
  <si>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</si>
  <si>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</si>
  <si>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</si>
  <si>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</si>
  <si>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</si>
  <si>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</si>
  <si>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</si>
  <si>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</si>
  <si>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</si>
  <si>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</si>
  <si>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</si>
  <si>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</si>
  <si>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</si>
  <si>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</si>
  <si>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</si>
  <si>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</si>
  <si>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</si>
  <si>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</si>
  <si>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</si>
  <si>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</si>
  <si>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</si>
  <si>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</si>
  <si>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</si>
  <si>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</si>
  <si>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</si>
  <si>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</si>
  <si>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</si>
  <si>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</si>
  <si>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</si>
  <si>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</si>
  <si>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</si>
  <si>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</si>
  <si>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</si>
  <si>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</si>
  <si>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</si>
  <si>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</si>
  <si>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</si>
  <si>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</si>
  <si>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</si>
  <si>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</si>
  <si>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</si>
  <si>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</si>
  <si>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</si>
  <si>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</si>
  <si>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</si>
  <si>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</si>
  <si>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</si>
  <si>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</si>
  <si>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</si>
  <si>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</si>
  <si>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</si>
  <si>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</si>
  <si>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</si>
  <si>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</si>
  <si>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</si>
  <si>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</si>
  <si>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</si>
  <si>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</si>
  <si>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</si>
  <si>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</si>
  <si>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</si>
  <si>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</si>
  <si>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</si>
  <si>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</si>
  <si>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</si>
  <si>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</si>
  <si>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</si>
  <si>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</si>
  <si>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</si>
  <si>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</si>
  <si>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</si>
  <si>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</si>
  <si>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</si>
  <si>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</si>
  <si>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</si>
  <si>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</si>
  <si>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</si>
  <si>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</si>
  <si>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</si>
  <si>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</si>
  <si>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</si>
  <si>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</si>
  <si>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</si>
  <si>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</si>
  <si>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</si>
  <si>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</si>
  <si>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</si>
  <si>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</si>
  <si>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</si>
  <si>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</si>
  <si>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</si>
  <si>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</si>
  <si>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</si>
  <si>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</si>
  <si>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</si>
  <si>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</si>
  <si>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</si>
  <si>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</si>
  <si>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</si>
  <si>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</si>
  <si>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</si>
  <si>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</si>
  <si>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</si>
  <si>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</si>
  <si>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</si>
  <si>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</si>
  <si>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</si>
  <si>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</si>
  <si>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</si>
  <si>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</si>
  <si>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</si>
  <si>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</si>
  <si>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</si>
  <si>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</si>
  <si>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</si>
  <si>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</si>
  <si>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</si>
  <si>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</si>
  <si>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</si>
  <si>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</si>
  <si>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</si>
  <si>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</si>
  <si>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</si>
  <si>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</si>
  <si>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</si>
  <si>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</si>
  <si>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</si>
  <si>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</si>
  <si>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</si>
  <si>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</si>
  <si>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</si>
  <si>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</si>
  <si>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</si>
  <si>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</si>
  <si>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</si>
  <si>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</si>
  <si>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</si>
  <si>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</si>
  <si>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</si>
  <si>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</si>
  <si>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</si>
  <si>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</si>
  <si>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</si>
  <si>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</si>
  <si>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</si>
  <si>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</si>
  <si>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</si>
  <si>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</si>
  <si>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</si>
  <si>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</si>
  <si>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</si>
  <si>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</si>
  <si>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</si>
  <si>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</si>
  <si>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</si>
  <si>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</si>
  <si>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</si>
  <si>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</si>
  <si>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</si>
  <si>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</si>
  <si>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</si>
  <si>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</si>
  <si>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</si>
  <si>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</si>
  <si>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</si>
  <si>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</si>
  <si>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</si>
  <si>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</si>
  <si>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</si>
  <si>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</si>
  <si>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</si>
  <si>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</si>
  <si>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</si>
  <si>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</si>
  <si>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</si>
  <si>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</si>
  <si>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</si>
  <si>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</si>
  <si>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</si>
  <si>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</si>
  <si>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</si>
  <si>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</si>
  <si>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</si>
  <si>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</si>
  <si>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</si>
  <si>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</si>
  <si>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</si>
  <si>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</si>
  <si>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</si>
  <si>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</si>
  <si>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</si>
  <si>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</si>
  <si>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</si>
  <si>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</si>
  <si>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</si>
  <si>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</si>
  <si>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</si>
  <si>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</si>
  <si>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</si>
  <si>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</si>
  <si>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</si>
  <si>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</si>
  <si>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</si>
  <si>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</si>
  <si>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</si>
  <si>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</si>
  <si>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</si>
  <si>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</si>
  <si>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</si>
  <si>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</si>
  <si>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</si>
  <si>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</si>
  <si>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</si>
  <si>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</si>
  <si>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</si>
  <si>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</si>
  <si>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</si>
  <si>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</si>
  <si>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</si>
  <si>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</si>
  <si>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</si>
  <si>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</si>
  <si>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</si>
  <si>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</si>
  <si>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</si>
  <si>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</si>
  <si>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</si>
  <si>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</si>
  <si>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</si>
  <si>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</si>
  <si>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</si>
  <si>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</si>
  <si>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</si>
  <si>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</si>
  <si>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</si>
  <si>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</si>
  <si>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</si>
  <si>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</si>
  <si>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</si>
  <si>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</si>
  <si>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</si>
  <si>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</si>
  <si>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</si>
  <si>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</si>
  <si>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</si>
  <si>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</si>
  <si>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</si>
  <si>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</si>
  <si>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</si>
  <si>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</si>
  <si>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</si>
  <si>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</si>
  <si>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</si>
  <si>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</si>
  <si>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</si>
  <si>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</si>
  <si>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</si>
  <si>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</si>
  <si>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</si>
  <si>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</si>
  <si>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</si>
  <si>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</si>
  <si>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</si>
  <si>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</si>
  <si>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</si>
  <si>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</si>
  <si>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</si>
  <si>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</si>
  <si>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</si>
  <si>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</si>
  <si>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</si>
  <si>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</si>
  <si>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</si>
  <si>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</si>
  <si>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</si>
  <si>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</si>
  <si>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</si>
  <si>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</si>
  <si>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</si>
  <si>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</si>
  <si>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</si>
  <si>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</si>
  <si>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</si>
  <si>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</si>
  <si>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</si>
  <si>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</si>
  <si>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</si>
  <si>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</si>
  <si>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</si>
  <si>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</si>
  <si>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</si>
  <si>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</si>
  <si>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</si>
  <si>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</si>
  <si>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</si>
  <si>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</si>
  <si>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</si>
  <si>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</si>
  <si>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</si>
  <si>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</si>
  <si>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</si>
  <si>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</si>
  <si>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</si>
  <si>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</si>
  <si>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</si>
  <si>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</si>
  <si>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</si>
  <si>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</si>
  <si>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</si>
  <si>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</si>
  <si>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</si>
  <si>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</si>
  <si>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</si>
  <si>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</si>
  <si>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</si>
  <si>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</si>
  <si>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</si>
  <si>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</si>
  <si>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</si>
  <si>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</si>
  <si>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</si>
  <si>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</si>
  <si>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</si>
  <si>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</si>
  <si>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</si>
  <si>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</si>
  <si>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</si>
  <si>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</si>
  <si>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</si>
  <si>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</si>
  <si>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</si>
  <si>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</si>
  <si>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</si>
  <si>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</si>
  <si>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</si>
  <si>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</si>
  <si>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</si>
  <si>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</si>
  <si>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</si>
  <si>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</si>
  <si>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</si>
  <si>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</si>
  <si>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</si>
  <si>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</si>
  <si>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</si>
  <si>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</si>
  <si>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</si>
  <si>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</si>
  <si>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</si>
  <si>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</si>
  <si>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</si>
  <si>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</si>
  <si>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</si>
  <si>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</si>
  <si>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</si>
  <si>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</si>
  <si>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</si>
  <si>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</si>
  <si>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</si>
  <si>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</si>
  <si>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</si>
  <si>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</si>
  <si>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</si>
  <si>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</si>
  <si>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</si>
  <si>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</si>
  <si>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</si>
  <si>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</si>
  <si>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</si>
  <si>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</si>
  <si>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</si>
  <si>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</si>
  <si>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</si>
  <si>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</si>
  <si>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</si>
  <si>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</si>
  <si>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</si>
  <si>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</si>
  <si>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</si>
  <si>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</si>
  <si>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</si>
  <si>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</si>
  <si>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</si>
  <si>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</si>
  <si>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</si>
  <si>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</si>
  <si>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</si>
  <si>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</si>
  <si>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</si>
  <si>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</si>
  <si>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</si>
  <si>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</si>
  <si>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</si>
  <si>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</si>
  <si>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</si>
  <si>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</si>
  <si>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</si>
  <si>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</si>
  <si>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</si>
  <si>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</si>
  <si>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</si>
  <si>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</si>
  <si>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</si>
  <si>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</si>
  <si>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</si>
  <si>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</si>
  <si>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</si>
  <si>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</si>
  <si>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</si>
  <si>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</si>
  <si>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</si>
  <si>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</si>
  <si>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</si>
  <si>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</si>
  <si>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</si>
  <si>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</si>
  <si>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</si>
  <si>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</si>
  <si>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</si>
  <si>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</si>
  <si>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</si>
  <si>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</si>
  <si>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</si>
  <si>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</si>
  <si>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</si>
  <si>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</si>
  <si>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</si>
  <si>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</si>
  <si>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</si>
  <si>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</si>
  <si>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</si>
  <si>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</si>
  <si>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</si>
  <si>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</si>
  <si>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</si>
  <si>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</si>
  <si>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</si>
  <si>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</si>
  <si>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</si>
  <si>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</si>
  <si>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</si>
  <si>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</si>
  <si>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</si>
  <si>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</si>
  <si>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</si>
  <si>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</si>
  <si>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</si>
  <si>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</si>
  <si>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</si>
  <si>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</si>
  <si>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</si>
  <si>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</si>
  <si>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</si>
  <si>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</si>
  <si>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</si>
  <si>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</si>
  <si>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</si>
  <si>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</si>
  <si>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</si>
  <si>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</si>
  <si>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</si>
  <si>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</si>
  <si>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</si>
  <si>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</si>
  <si>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</si>
  <si>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</si>
  <si>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</si>
  <si>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</si>
  <si>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</si>
  <si>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</si>
  <si>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</si>
  <si>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</si>
  <si>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</si>
  <si>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</si>
  <si>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</si>
  <si>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</si>
  <si>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</si>
  <si>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</si>
  <si>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</si>
  <si>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</si>
  <si>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</si>
  <si>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</si>
  <si>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</si>
  <si>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</si>
  <si>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</si>
  <si>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</si>
  <si>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</si>
  <si>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</si>
  <si>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</si>
  <si>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</si>
  <si>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</si>
  <si>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</si>
  <si>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</si>
  <si>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</si>
  <si>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</si>
  <si>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</si>
  <si>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</si>
  <si>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</si>
  <si>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</si>
  <si>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</si>
  <si>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</si>
  <si>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</si>
  <si>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</si>
  <si>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</si>
  <si>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</si>
  <si>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</si>
  <si>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</si>
  <si>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</si>
  <si>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</si>
  <si>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</si>
  <si>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</si>
  <si>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</si>
  <si>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</si>
  <si>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</si>
  <si>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</si>
  <si>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</si>
  <si>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</si>
  <si>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</si>
  <si>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</si>
  <si>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</si>
  <si>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</si>
  <si>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</si>
  <si>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</si>
  <si>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</si>
  <si>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</si>
  <si>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</si>
  <si>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</si>
  <si>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</si>
  <si>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</si>
  <si>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</si>
  <si>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</si>
  <si>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</si>
  <si>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</si>
  <si>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</si>
  <si>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</si>
  <si>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</si>
  <si>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</si>
  <si>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</si>
  <si>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</si>
  <si>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</si>
  <si>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</si>
  <si>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</si>
  <si>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</si>
  <si>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</si>
  <si>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</si>
  <si>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</si>
  <si>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</si>
  <si>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</si>
  <si>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</si>
  <si>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</si>
  <si>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</si>
  <si>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</si>
  <si>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</si>
  <si>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</si>
  <si>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</si>
  <si>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</si>
  <si>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</si>
  <si>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</si>
  <si>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</si>
  <si>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</si>
  <si>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</si>
  <si>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</si>
  <si>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</si>
  <si>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</si>
  <si>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</si>
  <si>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</si>
  <si>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</si>
  <si>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</si>
  <si>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</si>
  <si>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</si>
  <si>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</si>
  <si>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</si>
  <si>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</si>
  <si>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</si>
  <si>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</si>
  <si>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</si>
  <si>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</si>
  <si>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</si>
  <si>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</si>
  <si>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</si>
  <si>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</si>
  <si>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</si>
  <si>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</si>
  <si>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</si>
  <si>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</si>
  <si>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</si>
  <si>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</si>
  <si>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</si>
  <si>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</si>
  <si>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</si>
  <si>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</si>
  <si>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</si>
  <si>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</si>
  <si>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</si>
  <si>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</si>
  <si>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</si>
  <si>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</si>
  <si>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</si>
  <si>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</si>
  <si>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</si>
  <si>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</si>
  <si>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</si>
  <si>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</si>
  <si>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</si>
  <si>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</si>
  <si>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</si>
  <si>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</si>
  <si>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</si>
  <si>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</si>
  <si>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</si>
  <si>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</si>
  <si>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</si>
  <si>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</si>
  <si>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</si>
  <si>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</si>
  <si>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</si>
  <si>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</si>
  <si>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</si>
  <si>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</si>
  <si>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</si>
  <si>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</si>
  <si>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</si>
  <si>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</si>
  <si>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</si>
  <si>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</si>
  <si>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</si>
  <si>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</si>
  <si>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</si>
  <si>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</si>
  <si>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</si>
  <si>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</si>
  <si>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</si>
  <si>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</si>
  <si>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</si>
  <si>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</si>
  <si>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</si>
  <si>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</si>
  <si>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</si>
  <si>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</si>
  <si>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</si>
  <si>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</si>
  <si>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</si>
  <si>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</si>
  <si>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</si>
  <si>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</si>
  <si>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</si>
  <si>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</si>
  <si>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</si>
  <si>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</si>
  <si>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</si>
  <si>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</si>
  <si>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</si>
  <si>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</si>
  <si>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</si>
  <si>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</si>
  <si>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</si>
  <si>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</si>
  <si>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</si>
  <si>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</si>
  <si>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</si>
  <si>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</si>
  <si>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</si>
  <si>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</si>
  <si>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</si>
  <si>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</si>
  <si>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</si>
  <si>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</si>
  <si>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</si>
  <si>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</si>
  <si>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</si>
  <si>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</si>
  <si>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</si>
  <si>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</si>
  <si>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</si>
  <si>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</si>
  <si>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</si>
  <si>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</si>
  <si>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</si>
  <si>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</si>
  <si>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</si>
  <si>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</si>
  <si>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</si>
  <si>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</si>
  <si>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</si>
  <si>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</si>
  <si>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</si>
  <si>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</si>
  <si>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</si>
  <si>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Schrack T 579 F 2 &amp; 7</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</si>
</sst>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1"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5"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1" fillId="33" borderId="0" xfId="0" applyFont="1" applyFill="1" applyAlignment="1">
      <alignment wrapText="1"/>
    </xf>
    <xf numFmtId="0" fontId="0" fillId="35" borderId="17" xfId="0" applyFill="1"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33" borderId="0" xfId="0" applyFill="1" applyBorder="1" applyAlignment="1">
      <alignment/>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5" borderId="17" xfId="0" applyNumberFormat="1" applyFill="1" applyBorder="1" applyAlignment="1" applyProtection="1">
      <alignment/>
      <protection locked="0"/>
    </xf>
    <xf numFmtId="0" fontId="31" fillId="0" borderId="0" xfId="0" applyFont="1" applyAlignment="1">
      <alignment wrapText="1"/>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0" borderId="0" xfId="0" applyFont="1" applyAlignment="1">
      <alignment vertical="center" wrapText="1"/>
    </xf>
    <xf numFmtId="0" fontId="1" fillId="36" borderId="0" xfId="0" applyFont="1" applyFill="1" applyAlignment="1">
      <alignment wrapText="1"/>
    </xf>
    <xf numFmtId="0" fontId="13" fillId="36" borderId="44" xfId="0" applyFont="1" applyFill="1" applyBorder="1" applyAlignment="1" quotePrefix="1">
      <alignment/>
    </xf>
    <xf numFmtId="0" fontId="0" fillId="0" borderId="44" xfId="0" applyBorder="1" applyAlignment="1">
      <alignment/>
    </xf>
    <xf numFmtId="0" fontId="0" fillId="35" borderId="17" xfId="0" applyFill="1" applyBorder="1" applyAlignment="1">
      <alignment/>
    </xf>
    <xf numFmtId="0" fontId="0" fillId="0" borderId="37" xfId="0" applyBorder="1" applyAlignment="1">
      <alignment/>
    </xf>
    <xf numFmtId="9" fontId="0" fillId="34" borderId="17" xfId="0" applyNumberFormat="1"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6" borderId="0" xfId="0" applyFont="1" applyFill="1" applyBorder="1" applyAlignment="1">
      <alignment/>
    </xf>
    <xf numFmtId="0" fontId="0" fillId="36" borderId="0" xfId="0" applyFill="1" applyBorder="1" applyAlignment="1">
      <alignment/>
    </xf>
    <xf numFmtId="0" fontId="0" fillId="35" borderId="37" xfId="0" applyFill="1" applyBorder="1" applyAlignment="1">
      <alignment/>
    </xf>
    <xf numFmtId="0" fontId="0" fillId="35" borderId="18" xfId="0" applyFill="1" applyBorder="1" applyAlignment="1">
      <alignment/>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4" borderId="17" xfId="0" applyFill="1" applyBorder="1" applyAlignment="1">
      <alignment/>
    </xf>
    <xf numFmtId="0" fontId="0" fillId="0" borderId="18" xfId="0" applyBorder="1" applyAlignment="1">
      <alignment/>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1" fillId="35" borderId="17" xfId="0" applyFont="1" applyFill="1" applyBorder="1" applyAlignment="1">
      <alignment wrapText="1"/>
    </xf>
    <xf numFmtId="0" fontId="1" fillId="35" borderId="37" xfId="0" applyFont="1" applyFill="1" applyBorder="1" applyAlignment="1">
      <alignment wrapText="1"/>
    </xf>
    <xf numFmtId="0" fontId="0" fillId="0" borderId="37" xfId="0" applyBorder="1" applyAlignment="1">
      <alignment wrapText="1"/>
    </xf>
    <xf numFmtId="0" fontId="0" fillId="35"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6" borderId="0" xfId="0" applyFill="1" applyAlignment="1">
      <alignment wrapText="1"/>
    </xf>
    <xf numFmtId="0" fontId="0" fillId="36" borderId="0" xfId="0" applyFill="1" applyBorder="1" applyAlignment="1">
      <alignment wrapText="1"/>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36" borderId="35"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1" fillId="0" borderId="0" xfId="0" applyFont="1" applyBorder="1" applyAlignment="1">
      <alignment/>
    </xf>
    <xf numFmtId="0" fontId="1" fillId="0" borderId="29" xfId="0" applyFont="1" applyBorder="1" applyAlignment="1">
      <alignmen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14" xfId="0" applyFont="1" applyFill="1" applyBorder="1" applyAlignment="1">
      <alignment wrapText="1"/>
    </xf>
    <xf numFmtId="0" fontId="0" fillId="0" borderId="15" xfId="0" applyFill="1" applyBorder="1" applyAlignment="1">
      <alignment wrapText="1"/>
    </xf>
    <xf numFmtId="0" fontId="6" fillId="0" borderId="17" xfId="0" applyFont="1" applyBorder="1" applyAlignment="1">
      <alignment/>
    </xf>
    <xf numFmtId="0" fontId="6" fillId="0" borderId="18"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7">
      <selection activeCell="H161" sqref="H161"/>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38" t="s">
        <v>359</v>
      </c>
      <c r="B3" s="438"/>
      <c r="C3" s="438"/>
      <c r="D3" s="438"/>
      <c r="E3" s="438"/>
      <c r="F3" s="438"/>
      <c r="G3" s="438"/>
      <c r="H3" s="438"/>
      <c r="I3" s="438"/>
      <c r="J3" s="438"/>
      <c r="K3" s="438"/>
      <c r="L3" s="438"/>
      <c r="M3" s="438"/>
    </row>
    <row r="4" spans="1:13" ht="35.25" customHeight="1">
      <c r="A4" s="448" t="s">
        <v>669</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78">
        <v>43553</v>
      </c>
      <c r="G6" s="479"/>
      <c r="H6" s="479"/>
      <c r="I6" s="480"/>
      <c r="J6" s="316"/>
      <c r="K6" s="316"/>
      <c r="L6" s="316"/>
      <c r="M6" s="316"/>
    </row>
    <row r="7" spans="1:13" ht="12.75" customHeight="1">
      <c r="A7" s="316"/>
      <c r="B7" s="316"/>
      <c r="C7" s="316"/>
      <c r="D7" s="316" t="s">
        <v>578</v>
      </c>
      <c r="E7" s="316"/>
      <c r="F7" s="489" t="s">
        <v>880</v>
      </c>
      <c r="G7" s="490"/>
      <c r="H7" s="490"/>
      <c r="I7" s="490"/>
      <c r="J7" s="468"/>
      <c r="K7" s="46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81" t="s">
        <v>873</v>
      </c>
      <c r="G10" s="482"/>
      <c r="H10" s="482"/>
      <c r="I10" s="483"/>
      <c r="J10" s="26"/>
      <c r="K10" s="26"/>
      <c r="L10" s="26"/>
      <c r="M10" s="26"/>
    </row>
    <row r="11" spans="1:13" ht="12.75">
      <c r="A11" s="39"/>
      <c r="B11" s="26"/>
      <c r="C11" s="26"/>
      <c r="D11" s="26" t="s">
        <v>400</v>
      </c>
      <c r="E11" s="26"/>
      <c r="F11" s="484" t="s">
        <v>874</v>
      </c>
      <c r="G11" s="484"/>
      <c r="H11" s="484"/>
      <c r="I11" s="484"/>
      <c r="J11" s="485"/>
      <c r="K11" s="485"/>
      <c r="L11" s="26"/>
      <c r="M11" s="26"/>
    </row>
    <row r="12" spans="1:13" ht="12.75">
      <c r="A12" s="39"/>
      <c r="B12" s="26"/>
      <c r="C12" s="26"/>
      <c r="D12" s="26" t="s">
        <v>401</v>
      </c>
      <c r="E12" s="26"/>
      <c r="F12" s="486" t="s">
        <v>875</v>
      </c>
      <c r="G12" s="487"/>
      <c r="H12" s="487"/>
      <c r="I12" s="488"/>
      <c r="J12" s="156"/>
      <c r="K12" s="156"/>
      <c r="L12" s="26"/>
      <c r="M12" s="26"/>
    </row>
    <row r="13" spans="1:13" ht="12.75">
      <c r="A13" s="39"/>
      <c r="B13" s="26"/>
      <c r="C13" s="26"/>
      <c r="D13" s="26" t="s">
        <v>558</v>
      </c>
      <c r="E13" s="26"/>
      <c r="F13" s="491" t="s">
        <v>876</v>
      </c>
      <c r="G13" s="476"/>
      <c r="H13" s="476"/>
      <c r="I13" s="477"/>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56" t="s">
        <v>476</v>
      </c>
      <c r="C19" s="456"/>
      <c r="D19" s="456"/>
      <c r="E19" s="456"/>
      <c r="F19" s="456"/>
      <c r="G19" s="456"/>
      <c r="H19" s="456"/>
      <c r="I19" s="456"/>
      <c r="J19" s="456"/>
      <c r="K19" s="456"/>
      <c r="L19" s="457"/>
      <c r="M19" s="26"/>
    </row>
    <row r="20" spans="1:13" ht="12.75">
      <c r="A20" s="39"/>
      <c r="B20" s="456"/>
      <c r="C20" s="456"/>
      <c r="D20" s="456"/>
      <c r="E20" s="456"/>
      <c r="F20" s="456"/>
      <c r="G20" s="456"/>
      <c r="H20" s="456"/>
      <c r="I20" s="456"/>
      <c r="J20" s="456"/>
      <c r="K20" s="456"/>
      <c r="L20" s="457"/>
      <c r="M20" s="26"/>
    </row>
    <row r="21" spans="1:13" ht="12.75">
      <c r="A21" s="39"/>
      <c r="B21" s="454" t="s">
        <v>877</v>
      </c>
      <c r="C21" s="458"/>
      <c r="D21" s="459"/>
      <c r="E21" s="99"/>
      <c r="F21" s="99"/>
      <c r="G21" s="99"/>
      <c r="H21" s="99"/>
      <c r="I21" s="99"/>
      <c r="J21" s="99"/>
      <c r="K21" s="99"/>
      <c r="L21" s="100"/>
      <c r="M21" s="26"/>
    </row>
    <row r="22" spans="1:13" ht="12.75">
      <c r="A22" s="109" t="s">
        <v>375</v>
      </c>
      <c r="B22" s="40" t="s">
        <v>21</v>
      </c>
      <c r="C22" s="26"/>
      <c r="D22" s="99"/>
      <c r="E22" s="40"/>
      <c r="F22" s="460" t="s">
        <v>878</v>
      </c>
      <c r="G22" s="461"/>
      <c r="H22" s="461"/>
      <c r="I22" s="462"/>
      <c r="J22" s="100"/>
      <c r="K22" s="99"/>
      <c r="L22" s="26"/>
      <c r="M22" s="26"/>
    </row>
    <row r="23" spans="1:13" ht="12.75">
      <c r="A23" s="108"/>
      <c r="B23" s="41"/>
      <c r="C23" s="26" t="s">
        <v>565</v>
      </c>
      <c r="D23" s="26"/>
      <c r="E23" s="46"/>
      <c r="F23" s="454"/>
      <c r="G23" s="458"/>
      <c r="H23" s="458"/>
      <c r="I23" s="458"/>
      <c r="J23" s="458"/>
      <c r="K23" s="458"/>
      <c r="L23" s="459"/>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92" t="s">
        <v>27</v>
      </c>
      <c r="C26" s="493"/>
      <c r="D26" s="493"/>
      <c r="E26" s="493"/>
      <c r="F26" s="493"/>
      <c r="G26" s="493"/>
      <c r="H26" s="493"/>
      <c r="I26" s="493"/>
      <c r="J26" s="493"/>
      <c r="K26" s="468"/>
      <c r="L26" s="46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67"/>
      <c r="G28" s="476"/>
      <c r="H28" s="476"/>
      <c r="I28" s="477"/>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368</v>
      </c>
      <c r="B37" s="98"/>
      <c r="C37" s="26"/>
      <c r="D37" s="26"/>
      <c r="E37" s="26"/>
      <c r="F37" s="26"/>
      <c r="G37" s="26"/>
      <c r="H37" s="26"/>
      <c r="I37" s="26"/>
      <c r="J37" s="26"/>
      <c r="K37" s="26"/>
      <c r="L37" s="26"/>
      <c r="M37" s="26"/>
    </row>
    <row r="38" spans="1:13" ht="14.25">
      <c r="A38" s="136" t="s">
        <v>374</v>
      </c>
      <c r="B38" s="463" t="s">
        <v>3</v>
      </c>
      <c r="C38" s="463"/>
      <c r="D38" s="463"/>
      <c r="E38" s="463"/>
      <c r="F38" s="26"/>
      <c r="G38" s="464" t="s">
        <v>105</v>
      </c>
      <c r="H38" s="465"/>
      <c r="I38" s="465"/>
      <c r="J38" s="465"/>
      <c r="K38" s="465"/>
      <c r="L38" s="466"/>
      <c r="M38" s="26"/>
    </row>
    <row r="39" spans="1:13" ht="12.75">
      <c r="A39" s="136" t="s">
        <v>375</v>
      </c>
      <c r="B39" s="463" t="s">
        <v>403</v>
      </c>
      <c r="C39" s="463"/>
      <c r="D39" s="463"/>
      <c r="E39" s="463"/>
      <c r="F39" s="26"/>
      <c r="G39" s="154">
        <v>100.4</v>
      </c>
      <c r="H39" s="42"/>
      <c r="I39" s="42"/>
      <c r="J39" s="42"/>
      <c r="K39" s="46"/>
      <c r="L39" s="46"/>
      <c r="M39" s="26"/>
    </row>
    <row r="40" spans="1:13" ht="12.75">
      <c r="A40" s="136" t="s">
        <v>376</v>
      </c>
      <c r="B40" s="463" t="s">
        <v>370</v>
      </c>
      <c r="C40" s="463"/>
      <c r="D40" s="463"/>
      <c r="E40" s="46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67" t="s">
        <v>879</v>
      </c>
      <c r="H41" s="468"/>
      <c r="I41" s="468"/>
      <c r="J41" s="468"/>
      <c r="K41" s="468"/>
      <c r="L41" s="469"/>
      <c r="M41" s="26"/>
    </row>
    <row r="42" spans="1:13" ht="12.75">
      <c r="A42" s="137" t="s">
        <v>523</v>
      </c>
      <c r="B42" s="494" t="s">
        <v>438</v>
      </c>
      <c r="C42" s="495"/>
      <c r="D42" s="495"/>
      <c r="E42" s="49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614</v>
      </c>
      <c r="B46" s="439"/>
      <c r="C46" s="439"/>
      <c r="D46" s="439"/>
      <c r="E46" s="439"/>
      <c r="F46" s="439"/>
      <c r="G46" s="439"/>
      <c r="H46" s="439"/>
      <c r="I46" s="439"/>
      <c r="J46" s="439"/>
      <c r="K46" s="439"/>
      <c r="L46" s="439"/>
      <c r="M46" s="439"/>
    </row>
    <row r="47" spans="1:13" ht="17.25">
      <c r="A47" s="98" t="s">
        <v>4</v>
      </c>
      <c r="B47" s="26"/>
      <c r="C47" s="26"/>
      <c r="D47" s="26"/>
      <c r="E47" s="26"/>
      <c r="F47" s="475"/>
      <c r="G47" s="475"/>
      <c r="H47" s="475"/>
      <c r="I47" s="40"/>
      <c r="J47" s="475"/>
      <c r="K47" s="475"/>
      <c r="L47" s="475"/>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67" t="s">
        <v>415</v>
      </c>
      <c r="G54" s="468"/>
      <c r="H54" s="468"/>
      <c r="I54" s="188"/>
      <c r="J54" s="467" t="s">
        <v>415</v>
      </c>
      <c r="K54" s="476"/>
      <c r="L54" s="477"/>
      <c r="M54" s="26"/>
    </row>
    <row r="55" spans="1:13" ht="12.75">
      <c r="A55" s="136" t="s">
        <v>375</v>
      </c>
      <c r="B55" s="41" t="s">
        <v>369</v>
      </c>
      <c r="C55" s="26"/>
      <c r="D55" s="26"/>
      <c r="E55" s="26"/>
      <c r="F55" s="464" t="s">
        <v>453</v>
      </c>
      <c r="G55" s="465"/>
      <c r="H55" s="465"/>
      <c r="I55" s="187"/>
      <c r="J55" s="464" t="s">
        <v>453</v>
      </c>
      <c r="K55" s="465"/>
      <c r="L55" s="466"/>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67" t="s">
        <v>408</v>
      </c>
      <c r="G59" s="468"/>
      <c r="H59" s="468"/>
      <c r="I59" s="187"/>
      <c r="J59" s="467" t="s">
        <v>408</v>
      </c>
      <c r="K59" s="468"/>
      <c r="L59" s="46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67"/>
      <c r="G64" s="468"/>
      <c r="H64" s="468"/>
      <c r="I64" s="188"/>
      <c r="J64" s="467"/>
      <c r="K64" s="476"/>
      <c r="L64" s="477"/>
      <c r="M64" s="26"/>
    </row>
    <row r="65" spans="1:13" ht="12.75">
      <c r="A65" s="26"/>
      <c r="B65" s="40"/>
      <c r="C65" s="41" t="s">
        <v>369</v>
      </c>
      <c r="D65" s="26"/>
      <c r="E65" s="26"/>
      <c r="F65" s="464"/>
      <c r="G65" s="465"/>
      <c r="H65" s="465"/>
      <c r="I65" s="187"/>
      <c r="J65" s="464"/>
      <c r="K65" s="465"/>
      <c r="L65" s="466"/>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7"/>
      <c r="G69" s="468"/>
      <c r="H69" s="468"/>
      <c r="I69" s="187"/>
      <c r="J69" s="467"/>
      <c r="K69" s="468"/>
      <c r="L69" s="46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67"/>
      <c r="G75" s="468"/>
      <c r="H75" s="468"/>
      <c r="I75" s="188"/>
      <c r="J75" s="467"/>
      <c r="K75" s="476"/>
      <c r="L75" s="477"/>
      <c r="M75" s="26"/>
    </row>
    <row r="76" spans="1:13" ht="12.75">
      <c r="A76" s="26"/>
      <c r="B76" s="40"/>
      <c r="C76" s="41" t="s">
        <v>369</v>
      </c>
      <c r="D76" s="26"/>
      <c r="E76" s="26"/>
      <c r="F76" s="464"/>
      <c r="G76" s="465"/>
      <c r="H76" s="465"/>
      <c r="I76" s="187"/>
      <c r="J76" s="464"/>
      <c r="K76" s="465"/>
      <c r="L76" s="466"/>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7"/>
      <c r="G80" s="468"/>
      <c r="H80" s="468"/>
      <c r="I80" s="187"/>
      <c r="J80" s="467"/>
      <c r="K80" s="468"/>
      <c r="L80" s="46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67" t="s">
        <v>748</v>
      </c>
      <c r="G100" s="476"/>
      <c r="H100" s="476"/>
      <c r="I100" s="476"/>
      <c r="J100" s="477"/>
      <c r="K100" s="213"/>
      <c r="L100" s="26"/>
      <c r="M100" s="26"/>
    </row>
    <row r="101" spans="1:13" ht="12.75">
      <c r="A101" s="136" t="s">
        <v>375</v>
      </c>
      <c r="B101" s="40" t="s">
        <v>372</v>
      </c>
      <c r="C101" s="26"/>
      <c r="D101" s="26"/>
      <c r="E101" s="26"/>
      <c r="F101" s="471" t="s">
        <v>296</v>
      </c>
      <c r="G101" s="473"/>
      <c r="H101" s="473"/>
      <c r="I101" s="474"/>
      <c r="J101" s="26"/>
      <c r="K101" s="26"/>
      <c r="L101" s="26"/>
      <c r="M101" s="26"/>
    </row>
    <row r="102" spans="1:13" ht="12.75">
      <c r="A102" s="136"/>
      <c r="B102" s="40"/>
      <c r="C102" s="26" t="s">
        <v>589</v>
      </c>
      <c r="D102" s="26"/>
      <c r="E102" s="26"/>
      <c r="F102" s="471" t="s">
        <v>173</v>
      </c>
      <c r="G102" s="468"/>
      <c r="H102" s="468"/>
      <c r="I102" s="46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357</v>
      </c>
      <c r="B109" s="472"/>
      <c r="C109" s="472"/>
      <c r="D109" s="472"/>
      <c r="E109" s="472"/>
      <c r="F109" s="472"/>
      <c r="G109" s="472"/>
      <c r="H109" s="472"/>
      <c r="I109" s="472"/>
      <c r="J109" s="472"/>
      <c r="K109" s="472"/>
      <c r="L109" s="472"/>
      <c r="M109" s="472"/>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12869.849300000002</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37" t="s">
        <v>358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356</v>
      </c>
      <c r="C141" s="455"/>
      <c r="D141" s="455"/>
      <c r="E141" s="455"/>
      <c r="F141" s="455"/>
      <c r="G141" s="455"/>
      <c r="H141" s="455"/>
      <c r="I141" s="455"/>
      <c r="J141" s="455"/>
      <c r="K141" s="455"/>
      <c r="L141" s="455"/>
      <c r="M141" s="455"/>
    </row>
    <row r="142" spans="1:13" ht="12.75">
      <c r="A142" s="26"/>
      <c r="B142" s="149" t="s">
        <v>352</v>
      </c>
      <c r="C142" s="26"/>
      <c r="D142" s="26"/>
      <c r="E142" s="26"/>
      <c r="F142" s="42"/>
      <c r="G142" s="40"/>
      <c r="H142" s="40"/>
      <c r="I142" s="40"/>
      <c r="J142" s="26"/>
      <c r="K142" s="26"/>
      <c r="L142" s="26"/>
      <c r="M142" s="26"/>
    </row>
    <row r="143" spans="1:13" ht="24" customHeight="1">
      <c r="A143" s="26"/>
      <c r="B143" s="453" t="s">
        <v>871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672</v>
      </c>
      <c r="B145" s="439"/>
      <c r="C145" s="439"/>
      <c r="D145" s="439"/>
      <c r="E145" s="439"/>
      <c r="F145" s="439"/>
      <c r="G145" s="439"/>
      <c r="H145" s="439"/>
      <c r="I145" s="439"/>
      <c r="J145" s="439"/>
      <c r="K145" s="439"/>
      <c r="L145" s="439"/>
      <c r="M145" s="43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40" t="s">
        <v>342</v>
      </c>
      <c r="G148" s="441"/>
      <c r="H148" s="441"/>
      <c r="I148" s="441"/>
      <c r="J148" s="441"/>
      <c r="K148" s="255"/>
      <c r="L148" s="99"/>
      <c r="M148" s="99"/>
    </row>
    <row r="149" spans="1:13" s="97" customFormat="1" ht="22.5" customHeight="1">
      <c r="A149" s="205"/>
      <c r="B149" s="99"/>
      <c r="C149" s="99"/>
      <c r="D149" s="99"/>
      <c r="E149" s="263" t="s">
        <v>425</v>
      </c>
      <c r="F149" s="440" t="s">
        <v>857</v>
      </c>
      <c r="G149" s="441"/>
      <c r="H149" s="441"/>
      <c r="I149" s="441"/>
      <c r="J149" s="441"/>
      <c r="K149" s="256"/>
      <c r="L149" s="99"/>
      <c r="M149" s="99"/>
    </row>
    <row r="150" spans="1:13" s="97" customFormat="1" ht="22.5" customHeight="1">
      <c r="A150" s="205"/>
      <c r="B150" s="99"/>
      <c r="C150" s="99"/>
      <c r="D150" s="99"/>
      <c r="E150" s="263" t="s">
        <v>425</v>
      </c>
      <c r="F150" s="440" t="s">
        <v>519</v>
      </c>
      <c r="G150" s="441"/>
      <c r="H150" s="441"/>
      <c r="I150" s="441"/>
      <c r="J150" s="441"/>
      <c r="K150" s="256"/>
      <c r="L150" s="99"/>
      <c r="M150" s="99"/>
    </row>
    <row r="151" spans="1:13" s="97" customFormat="1" ht="22.5" customHeight="1">
      <c r="A151" s="205"/>
      <c r="B151" s="99"/>
      <c r="C151" s="99"/>
      <c r="D151" s="99"/>
      <c r="E151" s="263" t="s">
        <v>425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100.4</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40" t="s">
        <v>312</v>
      </c>
      <c r="G155" s="470"/>
      <c r="H155" s="470"/>
      <c r="I155" s="470"/>
      <c r="J155" s="47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40"/>
      <c r="G157" s="441"/>
      <c r="H157" s="441"/>
      <c r="I157" s="441"/>
      <c r="J157" s="442"/>
      <c r="K157" s="256"/>
      <c r="L157" s="99"/>
      <c r="M157" s="99"/>
    </row>
    <row r="158" spans="1:13" s="97" customFormat="1" ht="22.5" customHeight="1">
      <c r="A158" s="205"/>
      <c r="B158" s="443" t="s">
        <v>425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6060.196309475405</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566</v>
      </c>
      <c r="C168" s="452"/>
      <c r="D168" s="452"/>
      <c r="E168" s="452"/>
      <c r="F168" s="452"/>
      <c r="G168" s="452"/>
      <c r="H168" s="452"/>
      <c r="I168" s="452"/>
      <c r="J168" s="452"/>
      <c r="K168" s="452"/>
      <c r="L168" s="452"/>
      <c r="M168" s="452"/>
    </row>
    <row r="169" spans="1:13" ht="24" customHeight="1">
      <c r="A169" s="26"/>
      <c r="B169" s="437" t="s">
        <v>747</v>
      </c>
      <c r="C169" s="439"/>
      <c r="D169" s="439"/>
      <c r="E169" s="439"/>
      <c r="F169" s="439"/>
      <c r="G169" s="439"/>
      <c r="H169" s="439"/>
      <c r="I169" s="439"/>
      <c r="J169" s="439"/>
      <c r="K169" s="439"/>
      <c r="L169" s="439"/>
      <c r="M169" s="439"/>
    </row>
    <row r="170" spans="1:13" ht="24" customHeight="1">
      <c r="A170" s="26"/>
      <c r="B170" s="437" t="s">
        <v>745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673</v>
      </c>
      <c r="B172" s="447"/>
      <c r="C172" s="447"/>
      <c r="D172" s="447"/>
      <c r="E172" s="447"/>
      <c r="F172" s="447"/>
      <c r="G172" s="447"/>
      <c r="H172" s="447"/>
      <c r="I172" s="447"/>
      <c r="J172" s="447"/>
      <c r="K172" s="447"/>
      <c r="L172" s="447"/>
      <c r="M172" s="447"/>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6060.196309475405</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5635.982567812127</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5636</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5072</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597</v>
      </c>
      <c r="C183" s="438"/>
      <c r="D183" s="438"/>
      <c r="E183" s="438"/>
      <c r="F183" s="438"/>
      <c r="G183" s="438"/>
      <c r="H183" s="438"/>
      <c r="I183" s="438"/>
      <c r="J183" s="438"/>
      <c r="K183" s="438"/>
      <c r="L183" s="438"/>
      <c r="M183" s="438"/>
    </row>
    <row r="184" spans="1:13" ht="23.25" customHeight="1">
      <c r="A184" s="26"/>
      <c r="B184" s="437" t="s">
        <v>515</v>
      </c>
      <c r="C184" s="438"/>
      <c r="D184" s="438"/>
      <c r="E184" s="438"/>
      <c r="F184" s="438"/>
      <c r="G184" s="438"/>
      <c r="H184" s="438"/>
      <c r="I184" s="438"/>
      <c r="J184" s="438"/>
      <c r="K184" s="438"/>
      <c r="L184" s="438"/>
      <c r="M184" s="438"/>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59:H59"/>
    <mergeCell ref="F64:H64"/>
    <mergeCell ref="F23:L23"/>
    <mergeCell ref="B31:M32"/>
    <mergeCell ref="B26:L26"/>
    <mergeCell ref="B33:M35"/>
    <mergeCell ref="A46:M46"/>
    <mergeCell ref="F28:I28"/>
    <mergeCell ref="B40:E40"/>
    <mergeCell ref="B42:E42"/>
    <mergeCell ref="F6:I6"/>
    <mergeCell ref="F10:I10"/>
    <mergeCell ref="F11:K11"/>
    <mergeCell ref="F12:I12"/>
    <mergeCell ref="F7:K7"/>
    <mergeCell ref="F13:I13"/>
    <mergeCell ref="F101:I101"/>
    <mergeCell ref="F47:H47"/>
    <mergeCell ref="J47:L47"/>
    <mergeCell ref="F100:J100"/>
    <mergeCell ref="J65:L65"/>
    <mergeCell ref="J75:L75"/>
    <mergeCell ref="F80:H80"/>
    <mergeCell ref="F65:H65"/>
    <mergeCell ref="J54:L54"/>
    <mergeCell ref="J55:L55"/>
    <mergeCell ref="F155:J155"/>
    <mergeCell ref="F148:J148"/>
    <mergeCell ref="F102:I102"/>
    <mergeCell ref="B139:M140"/>
    <mergeCell ref="A109:M109"/>
    <mergeCell ref="F151:J151"/>
    <mergeCell ref="L19:L20"/>
    <mergeCell ref="B21:D21"/>
    <mergeCell ref="F22:I22"/>
    <mergeCell ref="B39:E39"/>
    <mergeCell ref="F150:J150"/>
    <mergeCell ref="B137:M138"/>
    <mergeCell ref="A145:M145"/>
    <mergeCell ref="B38:E38"/>
    <mergeCell ref="G38:L38"/>
    <mergeCell ref="G41:L41"/>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360</v>
      </c>
      <c r="B1" s="496"/>
      <c r="C1" s="496"/>
      <c r="D1" s="496"/>
      <c r="E1" s="496"/>
      <c r="F1" s="496"/>
      <c r="G1" s="496"/>
      <c r="H1" s="496"/>
      <c r="I1" s="496"/>
      <c r="J1" s="496"/>
      <c r="K1" s="496"/>
      <c r="L1" s="496"/>
      <c r="M1" s="496"/>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36">
        <f>'CREDIT CALCULATION FORM'!F6:I6</f>
        <v>43553</v>
      </c>
      <c r="G4" s="537"/>
      <c r="H4" s="537"/>
      <c r="I4" s="538"/>
      <c r="J4" s="317"/>
      <c r="K4" s="317"/>
      <c r="L4" s="317"/>
      <c r="M4" s="317"/>
    </row>
    <row r="5" spans="1:13" ht="12.75">
      <c r="A5" s="317"/>
      <c r="B5" s="317"/>
      <c r="C5" s="317"/>
      <c r="D5" s="317" t="s">
        <v>578</v>
      </c>
      <c r="E5" s="317"/>
      <c r="F5" s="539" t="str">
        <f>'CREDIT CALCULATION FORM'!F7:K7</f>
        <v>Schrack T 579 F 2 &amp; 7</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43" t="str">
        <f>'CREDIT CALCULATION FORM'!F10:I10</f>
        <v>Rod Morehart</v>
      </c>
      <c r="G8" s="544"/>
      <c r="H8" s="544"/>
      <c r="I8" s="545"/>
      <c r="J8" s="110"/>
      <c r="K8" s="110"/>
      <c r="L8" s="110"/>
      <c r="M8" s="110"/>
    </row>
    <row r="9" spans="1:13" ht="12.75">
      <c r="A9" s="116"/>
      <c r="B9" s="110"/>
      <c r="C9" s="110"/>
      <c r="D9" s="110" t="s">
        <v>400</v>
      </c>
      <c r="E9" s="110"/>
      <c r="F9" s="546" t="str">
        <f>'CREDIT CALCULATION FORM'!F11:K11</f>
        <v>Lycoming County Conservation District</v>
      </c>
      <c r="G9" s="546"/>
      <c r="H9" s="546"/>
      <c r="I9" s="546"/>
      <c r="J9" s="547"/>
      <c r="K9" s="547"/>
      <c r="L9" s="110"/>
      <c r="M9" s="110"/>
    </row>
    <row r="10" spans="1:13" ht="12.75">
      <c r="A10" s="116"/>
      <c r="B10" s="110"/>
      <c r="C10" s="110"/>
      <c r="D10" s="110" t="s">
        <v>401</v>
      </c>
      <c r="E10" s="110"/>
      <c r="F10" s="546" t="str">
        <f>'CREDIT CALCULATION FORM'!F12:I12</f>
        <v>570-329-1619</v>
      </c>
      <c r="G10" s="546"/>
      <c r="H10" s="546"/>
      <c r="I10" s="546"/>
      <c r="J10" s="159"/>
      <c r="K10" s="159"/>
      <c r="L10" s="110"/>
      <c r="M10" s="110"/>
    </row>
    <row r="11" spans="1:13" ht="12.75">
      <c r="A11" s="116"/>
      <c r="B11" s="110"/>
      <c r="C11" s="110"/>
      <c r="D11" s="110" t="s">
        <v>558</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28" t="s">
        <v>491</v>
      </c>
      <c r="C17" s="528"/>
      <c r="D17" s="528"/>
      <c r="E17" s="528"/>
      <c r="F17" s="528"/>
      <c r="G17" s="528"/>
      <c r="H17" s="528"/>
      <c r="I17" s="528"/>
      <c r="J17" s="528"/>
      <c r="K17" s="528"/>
      <c r="L17" s="529"/>
      <c r="M17" s="110"/>
    </row>
    <row r="18" spans="1:13" ht="12.75">
      <c r="A18" s="116"/>
      <c r="B18" s="528"/>
      <c r="C18" s="528"/>
      <c r="D18" s="528"/>
      <c r="E18" s="528"/>
      <c r="F18" s="528"/>
      <c r="G18" s="528"/>
      <c r="H18" s="528"/>
      <c r="I18" s="528"/>
      <c r="J18" s="528"/>
      <c r="K18" s="528"/>
      <c r="L18" s="529"/>
      <c r="M18" s="110"/>
    </row>
    <row r="19" spans="1:13" ht="12.75">
      <c r="A19" s="116"/>
      <c r="B19" s="530" t="str">
        <f>'CREDIT CALCULATION FORM'!B21</f>
        <v>Yes</v>
      </c>
      <c r="C19" s="531"/>
      <c r="D19" s="532"/>
      <c r="E19" s="114"/>
      <c r="F19" s="114"/>
      <c r="G19" s="114"/>
      <c r="H19" s="114"/>
      <c r="I19" s="114"/>
      <c r="J19" s="114"/>
      <c r="K19" s="114"/>
      <c r="L19" s="115"/>
      <c r="M19" s="110"/>
    </row>
    <row r="20" spans="1:13" ht="12.75">
      <c r="A20" s="113" t="s">
        <v>19</v>
      </c>
      <c r="B20" s="117" t="s">
        <v>21</v>
      </c>
      <c r="C20" s="110"/>
      <c r="D20" s="114"/>
      <c r="E20" s="117"/>
      <c r="F20" s="533" t="str">
        <f>'CREDIT CALCULATION FORM'!F22</f>
        <v>County Conservation District</v>
      </c>
      <c r="G20" s="534"/>
      <c r="H20" s="534"/>
      <c r="I20" s="535"/>
      <c r="J20" s="115"/>
      <c r="K20" s="114"/>
      <c r="L20" s="110"/>
      <c r="M20" s="110"/>
    </row>
    <row r="21" spans="1:13" ht="12.75">
      <c r="A21" s="118"/>
      <c r="B21" s="119"/>
      <c r="C21" s="110" t="s">
        <v>20</v>
      </c>
      <c r="D21" s="110"/>
      <c r="E21" s="120"/>
      <c r="F21" s="530">
        <f>'CREDIT CALCULATION FORM'!F23</f>
        <v>0</v>
      </c>
      <c r="G21" s="531"/>
      <c r="H21" s="531"/>
      <c r="I21" s="531"/>
      <c r="J21" s="531"/>
      <c r="K21" s="531"/>
      <c r="L21" s="532"/>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0">
        <f>'CREDIT CALCULATION FORM'!F28</f>
        <v>0</v>
      </c>
      <c r="G27" s="507"/>
      <c r="H27" s="507"/>
      <c r="I27" s="508"/>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12" t="str">
        <f>CONCATENATE(F46,F27)</f>
        <v>600</v>
      </c>
      <c r="G29" s="503"/>
      <c r="H29" s="503"/>
      <c r="I29" s="504"/>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9"/>
      <c r="C33" s="529"/>
      <c r="D33" s="529"/>
      <c r="E33" s="529"/>
      <c r="F33" s="551"/>
      <c r="G33" s="529"/>
      <c r="H33" s="529"/>
      <c r="I33" s="529"/>
      <c r="J33" s="529"/>
      <c r="K33" s="529"/>
      <c r="L33" s="529"/>
      <c r="M33" s="110"/>
    </row>
    <row r="34" spans="1:13" ht="12.75">
      <c r="A34" s="116"/>
      <c r="B34" s="497" t="s">
        <v>507</v>
      </c>
      <c r="C34" s="528"/>
      <c r="D34" s="528"/>
      <c r="E34" s="528"/>
      <c r="F34" s="528"/>
      <c r="G34" s="528"/>
      <c r="H34" s="528"/>
      <c r="I34" s="528"/>
      <c r="J34" s="528"/>
      <c r="K34" s="528"/>
      <c r="L34" s="528"/>
      <c r="M34" s="528"/>
    </row>
    <row r="35" spans="1:13" ht="12.75">
      <c r="A35" s="116"/>
      <c r="B35" s="528"/>
      <c r="C35" s="528"/>
      <c r="D35" s="528"/>
      <c r="E35" s="528"/>
      <c r="F35" s="528"/>
      <c r="G35" s="528"/>
      <c r="H35" s="528"/>
      <c r="I35" s="528"/>
      <c r="J35" s="528"/>
      <c r="K35" s="528"/>
      <c r="L35" s="528"/>
      <c r="M35" s="528"/>
    </row>
    <row r="36" spans="1:13" ht="26.25" customHeight="1">
      <c r="A36" s="116"/>
      <c r="B36" s="497" t="s">
        <v>362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506" t="s">
        <v>30</v>
      </c>
      <c r="C40" s="506"/>
      <c r="D40" s="506"/>
      <c r="E40" s="506"/>
      <c r="F40" s="525" t="str">
        <f>'CREDIT CALCULATION FORM'!G38</f>
        <v>Corn-Field, for grain (shelled, yellow dent, grade #1) </v>
      </c>
      <c r="G40" s="556"/>
      <c r="H40" s="556"/>
      <c r="I40" s="556"/>
      <c r="J40" s="556"/>
      <c r="K40" s="557"/>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31</v>
      </c>
      <c r="C43" s="506"/>
      <c r="D43" s="506"/>
      <c r="E43" s="506"/>
      <c r="F43" s="147">
        <f>'CREDIT CALCULATION FORM'!G39</f>
        <v>100.4</v>
      </c>
      <c r="G43" s="122"/>
      <c r="H43" s="122"/>
      <c r="I43" s="122"/>
      <c r="J43" s="120"/>
      <c r="K43" s="120"/>
      <c r="L43" s="110"/>
      <c r="M43" s="110"/>
    </row>
    <row r="44" spans="1:13" ht="12.75">
      <c r="A44" s="110"/>
      <c r="B44" s="506" t="s">
        <v>32</v>
      </c>
      <c r="C44" s="506"/>
      <c r="D44" s="506"/>
      <c r="E44" s="50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267</v>
      </c>
      <c r="C46" s="506"/>
      <c r="D46" s="506"/>
      <c r="E46" s="506"/>
      <c r="F46" s="331">
        <f>'CREDIT CALCULATION FORM'!G42</f>
        <v>60</v>
      </c>
      <c r="G46" s="127"/>
      <c r="H46" s="120"/>
      <c r="I46" s="120"/>
      <c r="J46" s="120"/>
      <c r="K46" s="120"/>
      <c r="L46" s="110"/>
      <c r="M46" s="110"/>
    </row>
    <row r="47" spans="1:13" ht="12.75">
      <c r="A47" s="123"/>
      <c r="B47" s="125"/>
      <c r="C47" s="506" t="s">
        <v>606</v>
      </c>
      <c r="D47" s="506"/>
      <c r="E47" s="506"/>
      <c r="F47" s="103">
        <f>VLOOKUP(F46,'BMPs and Bay Model Data'!A4:D30,4,FALSE)</f>
        <v>0.93</v>
      </c>
      <c r="G47" s="120"/>
      <c r="H47" s="120"/>
      <c r="I47" s="120"/>
      <c r="J47" s="120"/>
      <c r="K47" s="120"/>
      <c r="L47" s="110"/>
      <c r="M47" s="110"/>
    </row>
    <row r="48" spans="1:13" ht="12.75">
      <c r="A48" s="123"/>
      <c r="B48" s="125"/>
      <c r="C48" s="506" t="s">
        <v>607</v>
      </c>
      <c r="D48" s="506"/>
      <c r="E48" s="506"/>
      <c r="F48" s="103">
        <f>VLOOKUP(F46,'BMPs and Bay Model Data'!A4:E30,5,FALSE)</f>
        <v>0.55</v>
      </c>
      <c r="G48" s="127"/>
      <c r="H48" s="120"/>
      <c r="I48" s="120"/>
      <c r="J48" s="120"/>
      <c r="K48" s="120"/>
      <c r="L48" s="110"/>
      <c r="M48" s="110"/>
    </row>
    <row r="49" spans="1:13" ht="12.75">
      <c r="A49" s="110"/>
      <c r="B49" s="110"/>
      <c r="C49" s="110" t="s">
        <v>751</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115</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291</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115</v>
      </c>
      <c r="D74" s="110"/>
      <c r="E74" s="110"/>
      <c r="F74" s="509">
        <f>'CREDIT CALCULATION FORM'!F65</f>
        <v>0</v>
      </c>
      <c r="G74" s="510"/>
      <c r="H74" s="510"/>
      <c r="I74" s="189"/>
      <c r="J74" s="509">
        <f>'CREDIT CALCULATION FORM'!J65</f>
        <v>0</v>
      </c>
      <c r="K74" s="510"/>
      <c r="L74" s="511"/>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291</v>
      </c>
      <c r="E80" s="110"/>
      <c r="F80" s="512" t="str">
        <f>CONCATENATE(F73,F79)</f>
        <v>00</v>
      </c>
      <c r="G80" s="501"/>
      <c r="H80" s="501"/>
      <c r="I80" s="189"/>
      <c r="J80" s="512" t="str">
        <f>CONCATENATE(J73,J79)</f>
        <v>00</v>
      </c>
      <c r="K80" s="501"/>
      <c r="L80" s="513"/>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115</v>
      </c>
      <c r="D87" s="110"/>
      <c r="E87" s="110"/>
      <c r="F87" s="509">
        <f>'CREDIT CALCULATION FORM'!F76</f>
        <v>0</v>
      </c>
      <c r="G87" s="510"/>
      <c r="H87" s="510"/>
      <c r="I87" s="189"/>
      <c r="J87" s="509">
        <f>'CREDIT CALCULATION FORM'!J76</f>
        <v>0</v>
      </c>
      <c r="K87" s="510"/>
      <c r="L87" s="511"/>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291</v>
      </c>
      <c r="E93" s="110"/>
      <c r="F93" s="512" t="str">
        <f>CONCATENATE(F86,F92)</f>
        <v>00</v>
      </c>
      <c r="G93" s="501"/>
      <c r="H93" s="501"/>
      <c r="I93" s="189"/>
      <c r="J93" s="512" t="str">
        <f>CONCATENATE(J86,J92)</f>
        <v>00</v>
      </c>
      <c r="K93" s="501"/>
      <c r="L93" s="513"/>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0" t="str">
        <f>'CREDIT CALCULATION FORM'!F100</f>
        <v>Frequently received manure (2-3 out of 5 yrs)</v>
      </c>
      <c r="G103" s="507"/>
      <c r="H103" s="507"/>
      <c r="I103" s="507"/>
      <c r="J103" s="508"/>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14" t="str">
        <f>'CREDIT CALCULATION FORM'!F101</f>
        <v>NONE</v>
      </c>
      <c r="G105" s="515"/>
      <c r="H105" s="515"/>
      <c r="I105" s="516"/>
      <c r="J105" s="110"/>
      <c r="K105" s="110"/>
      <c r="L105" s="110"/>
      <c r="M105" s="110"/>
    </row>
    <row r="106" spans="1:13" ht="12.75">
      <c r="A106" s="110"/>
      <c r="B106" s="117"/>
      <c r="C106" s="110" t="s">
        <v>447</v>
      </c>
      <c r="D106" s="110"/>
      <c r="E106" s="110"/>
      <c r="F106" s="471" t="str">
        <f>'CREDIT CALCULATION FORM'!F102</f>
        <v>Murrill </v>
      </c>
      <c r="G106" s="501"/>
      <c r="H106" s="501"/>
      <c r="I106" s="513"/>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12" t="str">
        <f>CONCATENATE(F105,F107)</f>
        <v>NONE1</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12869.849300000002</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9"/>
      <c r="C142" s="529"/>
      <c r="D142" s="529"/>
      <c r="E142" s="529"/>
      <c r="F142" s="110"/>
      <c r="G142" s="110"/>
      <c r="H142" s="110"/>
      <c r="I142" s="110"/>
      <c r="J142" s="110"/>
      <c r="K142" s="110"/>
      <c r="L142" s="110"/>
      <c r="M142" s="110"/>
    </row>
    <row r="143" spans="1:13" ht="12.75" customHeight="1">
      <c r="A143" s="110"/>
      <c r="B143" s="115" t="s">
        <v>374</v>
      </c>
      <c r="C143" s="122" t="s">
        <v>536</v>
      </c>
      <c r="D143" s="110"/>
      <c r="E143" s="115"/>
      <c r="F143" s="110"/>
      <c r="G143" s="521" t="s">
        <v>855</v>
      </c>
      <c r="H143" s="499"/>
      <c r="I143" s="499"/>
      <c r="J143" s="499"/>
      <c r="K143" s="366" t="s">
        <v>854</v>
      </c>
      <c r="L143" s="110" t="s">
        <v>427</v>
      </c>
      <c r="M143" s="110"/>
    </row>
    <row r="144" spans="1:13" ht="12.75" customHeight="1">
      <c r="A144" s="110"/>
      <c r="B144" s="110"/>
      <c r="C144" s="110"/>
      <c r="D144" s="110"/>
      <c r="E144" s="522" t="str">
        <f>'CREDIT CALCULATION FORM'!F148</f>
        <v>Conservation Till</v>
      </c>
      <c r="F144" s="524"/>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22" t="str">
        <f>'CREDIT CALCULATION FORM'!F149</f>
        <v>Continuous No-Till*</v>
      </c>
      <c r="F145" s="523"/>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22" t="str">
        <f>'CREDIT CALCULATION FORM'!F150</f>
        <v>Commodity Cereal Cover Crop</v>
      </c>
      <c r="F146" s="523"/>
      <c r="G146" s="512" t="str">
        <f>IF(OR(E146=$E$245,E146=$E$246),CONCATENATE(E146,$F$151),IF(E146="Continuous No-Till*",CONCATENATE(E146,$F$49),IF(OR(E146=$E$249,E146=$E$250,E146=$E$251,E146=$E$252),CONCATENATE(E146,$F$45),E146)))</f>
        <v>Commodity Cereal Cover CropEarly-Planting - Up to 7 days prior to published first frost date</v>
      </c>
      <c r="H146" s="501"/>
      <c r="I146" s="501"/>
      <c r="J146" s="513"/>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22">
        <f>'CREDIT CALCULATION FORM'!F151</f>
        <v>0</v>
      </c>
      <c r="F147" s="523"/>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100.4</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25" t="str">
        <f>'CREDIT CALCULATION FORM'!F155:K155</f>
        <v>Early-Planting - Up to 7 days prior to published first frost date</v>
      </c>
      <c r="G151" s="526"/>
      <c r="H151" s="526"/>
      <c r="I151" s="526"/>
      <c r="J151" s="52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6060.196309475405</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498" t="s">
        <v>848</v>
      </c>
      <c r="I156" s="499"/>
      <c r="J156" s="499"/>
      <c r="K156" s="355" t="s">
        <v>846</v>
      </c>
      <c r="L156" s="357" t="s">
        <v>426</v>
      </c>
      <c r="M156" s="120"/>
    </row>
    <row r="157" spans="1:13" ht="12.75">
      <c r="A157" s="110"/>
      <c r="B157" s="110"/>
      <c r="C157" s="110"/>
      <c r="D157" s="110"/>
      <c r="E157" s="360">
        <f>'CREDIT CALCULATION FORM'!F157</f>
        <v>0</v>
      </c>
      <c r="F157" s="512">
        <f>IF(OR(E157=$E$242,E157=$E$243,E157=$E$244),CONCATENATE($F$46,E157),E157)</f>
        <v>0</v>
      </c>
      <c r="G157" s="513"/>
      <c r="H157" s="517">
        <f>IF(OR(E157=$E$242,E157=$E$243,E157=$E$244),CONCATENATE(E157,$F$45),E157)</f>
        <v>0</v>
      </c>
      <c r="I157" s="518"/>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12">
        <f>IF(OR(E158=$E$242,E158=$E$243,E158=$E$244),CONCATENATE($F$46,E158),E158)</f>
        <v>0</v>
      </c>
      <c r="G158" s="513"/>
      <c r="H158" s="519">
        <f>IF(OR(E158=$E$242,E158=$E$243,E158=$E$244),CONCATENATE(E158,$F$45),E158)</f>
        <v>0</v>
      </c>
      <c r="I158" s="520"/>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6060.196309475405</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6060.196309475405</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5635.982567812127</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5635.982567812127</v>
      </c>
      <c r="G180" s="110" t="s">
        <v>585</v>
      </c>
      <c r="H180" s="110"/>
      <c r="I180" s="110"/>
      <c r="J180" s="110"/>
      <c r="K180" s="110"/>
      <c r="L180" s="110"/>
      <c r="M180" s="110"/>
    </row>
    <row r="181" spans="1:13" ht="13.5" thickBot="1">
      <c r="A181" s="110"/>
      <c r="B181" s="116" t="s">
        <v>561</v>
      </c>
      <c r="C181" s="415"/>
      <c r="D181" s="415"/>
      <c r="E181" s="415"/>
      <c r="F181" s="416">
        <f>ROUND(F180,0)</f>
        <v>5636</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5072.400000000001</v>
      </c>
      <c r="G184" s="420" t="s">
        <v>585</v>
      </c>
      <c r="H184" s="110"/>
      <c r="I184" s="110"/>
      <c r="J184" s="110"/>
      <c r="K184" s="110"/>
      <c r="L184" s="110"/>
      <c r="M184" s="110"/>
    </row>
    <row r="185" spans="1:13" ht="15.75" thickBot="1">
      <c r="A185" s="110"/>
      <c r="B185" s="112" t="s">
        <v>559</v>
      </c>
      <c r="C185" s="421"/>
      <c r="D185" s="421"/>
      <c r="E185" s="421"/>
      <c r="F185" s="414">
        <f>ROUND(F184,0)</f>
        <v>5072</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B34:M35"/>
    <mergeCell ref="F49:I49"/>
    <mergeCell ref="B142:E142"/>
    <mergeCell ref="E145:F145"/>
    <mergeCell ref="E146:F146"/>
    <mergeCell ref="B33:L33"/>
    <mergeCell ref="J79:L79"/>
    <mergeCell ref="J87:L87"/>
    <mergeCell ref="J92:L92"/>
    <mergeCell ref="J80:L80"/>
    <mergeCell ref="F4:I4"/>
    <mergeCell ref="F5:K5"/>
    <mergeCell ref="F8:I8"/>
    <mergeCell ref="F9:K9"/>
    <mergeCell ref="F10:I10"/>
    <mergeCell ref="F11:I11"/>
    <mergeCell ref="F151:J151"/>
    <mergeCell ref="B17:K18"/>
    <mergeCell ref="L17:L18"/>
    <mergeCell ref="B19:D19"/>
    <mergeCell ref="F20:I20"/>
    <mergeCell ref="F27:I27"/>
    <mergeCell ref="J74:L74"/>
    <mergeCell ref="F106:I106"/>
    <mergeCell ref="F67:H67"/>
    <mergeCell ref="F73:H73"/>
    <mergeCell ref="F87:H87"/>
    <mergeCell ref="F80:H80"/>
    <mergeCell ref="F103:J103"/>
    <mergeCell ref="F74:H74"/>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J66:L66"/>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 ref="F60:H6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572</v>
      </c>
      <c r="B2" s="578"/>
      <c r="C2" s="578"/>
      <c r="D2" s="578"/>
      <c r="E2" s="501"/>
      <c r="F2" s="501"/>
      <c r="G2" s="501"/>
      <c r="H2" s="513"/>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79" t="s">
        <v>114</v>
      </c>
      <c r="B81" s="501"/>
      <c r="C81" s="23"/>
      <c r="D81" s="22"/>
      <c r="E81" s="22"/>
      <c r="F81" s="22"/>
      <c r="G81" s="22"/>
    </row>
    <row r="82" spans="1:7" ht="12.75">
      <c r="A82" s="580" t="s">
        <v>233</v>
      </c>
      <c r="B82" s="582" t="s">
        <v>108</v>
      </c>
      <c r="C82" s="584"/>
      <c r="D82" s="16"/>
      <c r="E82" s="5"/>
      <c r="F82" s="5"/>
      <c r="G82" s="5"/>
    </row>
    <row r="83" spans="1:7" ht="12.75">
      <c r="A83" s="581"/>
      <c r="B83" s="583"/>
      <c r="C83" s="585"/>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79" t="s">
        <v>378</v>
      </c>
      <c r="B123" s="586"/>
      <c r="D123" s="379"/>
      <c r="E123" s="45"/>
      <c r="F123" s="378"/>
      <c r="G123" s="22"/>
    </row>
    <row r="124" spans="1:7" ht="12.75">
      <c r="A124" s="570" t="s">
        <v>379</v>
      </c>
      <c r="B124" s="574" t="s">
        <v>450</v>
      </c>
      <c r="D124" s="380"/>
      <c r="E124" s="381"/>
      <c r="F124" s="16"/>
      <c r="G124" s="5"/>
    </row>
    <row r="125" spans="1:7" ht="12.75">
      <c r="A125" s="571"/>
      <c r="B125" s="575"/>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72" t="s">
        <v>229</v>
      </c>
      <c r="B131" s="573"/>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72" t="s">
        <v>280</v>
      </c>
      <c r="B247" s="501"/>
      <c r="C247" s="501"/>
      <c r="D247" s="501"/>
      <c r="E247" s="513"/>
    </row>
    <row r="248" spans="1:5" ht="12.75">
      <c r="A248" s="28" t="s">
        <v>277</v>
      </c>
      <c r="B248" s="576" t="s">
        <v>278</v>
      </c>
      <c r="C248" s="577"/>
      <c r="D248" s="577"/>
      <c r="E248" s="228" t="s">
        <v>470</v>
      </c>
    </row>
    <row r="249" spans="1:5" ht="12.75">
      <c r="A249" s="223" t="s">
        <v>453</v>
      </c>
      <c r="B249" s="224">
        <v>28</v>
      </c>
      <c r="C249" s="558" t="s">
        <v>605</v>
      </c>
      <c r="D249" s="559"/>
      <c r="E249" s="6" t="s">
        <v>604</v>
      </c>
    </row>
    <row r="250" spans="1:5" ht="12.75">
      <c r="A250" s="31" t="s">
        <v>457</v>
      </c>
      <c r="B250" s="32">
        <v>10</v>
      </c>
      <c r="C250" s="560" t="s">
        <v>279</v>
      </c>
      <c r="D250" s="562"/>
      <c r="E250" s="7" t="s">
        <v>469</v>
      </c>
    </row>
    <row r="251" spans="1:5" ht="12.75">
      <c r="A251" s="31" t="s">
        <v>455</v>
      </c>
      <c r="B251" s="32">
        <v>9</v>
      </c>
      <c r="C251" s="560" t="s">
        <v>279</v>
      </c>
      <c r="D251" s="562"/>
      <c r="E251" s="7" t="s">
        <v>469</v>
      </c>
    </row>
    <row r="252" spans="1:5" ht="12.75">
      <c r="A252" s="33" t="s">
        <v>456</v>
      </c>
      <c r="B252" s="222">
        <v>7</v>
      </c>
      <c r="C252" s="563" t="s">
        <v>279</v>
      </c>
      <c r="D252" s="564"/>
      <c r="E252" s="8" t="s">
        <v>469</v>
      </c>
    </row>
    <row r="253" spans="1:5" ht="12.75">
      <c r="A253" s="58" t="s">
        <v>454</v>
      </c>
      <c r="B253" s="58">
        <v>36</v>
      </c>
      <c r="C253" s="558" t="s">
        <v>605</v>
      </c>
      <c r="D253" s="559"/>
      <c r="E253" s="405" t="s">
        <v>604</v>
      </c>
    </row>
    <row r="254" spans="1:5" ht="12.75">
      <c r="A254" s="104" t="s">
        <v>451</v>
      </c>
      <c r="B254" s="105">
        <v>11</v>
      </c>
      <c r="C254" s="567" t="s">
        <v>279</v>
      </c>
      <c r="D254" s="559"/>
      <c r="E254" s="7" t="s">
        <v>469</v>
      </c>
    </row>
    <row r="255" spans="1:5" ht="12.75">
      <c r="A255" s="33" t="s">
        <v>452</v>
      </c>
      <c r="B255" s="222">
        <v>14</v>
      </c>
      <c r="C255" s="563" t="s">
        <v>279</v>
      </c>
      <c r="D255" s="564"/>
      <c r="E255" s="8" t="s">
        <v>469</v>
      </c>
    </row>
    <row r="256" spans="1:5" ht="12.75">
      <c r="A256" s="225" t="s">
        <v>411</v>
      </c>
      <c r="B256" s="423">
        <v>12</v>
      </c>
      <c r="C256" s="160" t="s">
        <v>279</v>
      </c>
      <c r="D256" s="422"/>
      <c r="E256" s="7" t="s">
        <v>469</v>
      </c>
    </row>
    <row r="257" spans="1:5" ht="12.75">
      <c r="A257" s="11" t="s">
        <v>458</v>
      </c>
      <c r="B257" s="106">
        <v>30</v>
      </c>
      <c r="C257" s="558" t="s">
        <v>605</v>
      </c>
      <c r="D257" s="559"/>
      <c r="E257" s="6" t="s">
        <v>604</v>
      </c>
    </row>
    <row r="258" spans="1:5" ht="12.75">
      <c r="A258" s="32" t="s">
        <v>459</v>
      </c>
      <c r="B258" s="32">
        <v>25</v>
      </c>
      <c r="C258" s="560" t="s">
        <v>605</v>
      </c>
      <c r="D258" s="561"/>
      <c r="E258" s="7" t="s">
        <v>604</v>
      </c>
    </row>
    <row r="259" spans="1:5" ht="12.75">
      <c r="A259" s="32" t="s">
        <v>460</v>
      </c>
      <c r="B259" s="32">
        <v>40</v>
      </c>
      <c r="C259" s="560" t="s">
        <v>605</v>
      </c>
      <c r="D259" s="561"/>
      <c r="E259" s="7" t="s">
        <v>604</v>
      </c>
    </row>
    <row r="260" spans="1:5" ht="12.75">
      <c r="A260" s="32" t="s">
        <v>461</v>
      </c>
      <c r="B260" s="32">
        <v>50</v>
      </c>
      <c r="C260" s="560" t="s">
        <v>605</v>
      </c>
      <c r="D260" s="561"/>
      <c r="E260" s="7" t="s">
        <v>604</v>
      </c>
    </row>
    <row r="261" spans="1:5" ht="12.75">
      <c r="A261" s="12" t="s">
        <v>462</v>
      </c>
      <c r="B261" s="12">
        <v>40</v>
      </c>
      <c r="C261" s="560" t="s">
        <v>605</v>
      </c>
      <c r="D261" s="561"/>
      <c r="E261" s="7" t="s">
        <v>604</v>
      </c>
    </row>
    <row r="262" spans="1:5" ht="12.75">
      <c r="A262" s="11" t="s">
        <v>463</v>
      </c>
      <c r="B262" s="12">
        <v>37</v>
      </c>
      <c r="C262" s="560" t="s">
        <v>279</v>
      </c>
      <c r="D262" s="561"/>
      <c r="E262" s="7" t="s">
        <v>469</v>
      </c>
    </row>
    <row r="263" spans="1:5" ht="12.75">
      <c r="A263" s="12" t="s">
        <v>468</v>
      </c>
      <c r="B263" s="58">
        <v>43</v>
      </c>
      <c r="C263" s="560" t="s">
        <v>279</v>
      </c>
      <c r="D263" s="561"/>
      <c r="E263" s="7" t="s">
        <v>469</v>
      </c>
    </row>
    <row r="264" spans="1:5" ht="12.75">
      <c r="A264" s="58" t="s">
        <v>464</v>
      </c>
      <c r="B264" s="58">
        <v>79</v>
      </c>
      <c r="C264" s="560" t="s">
        <v>279</v>
      </c>
      <c r="D264" s="561"/>
      <c r="E264" s="7" t="s">
        <v>469</v>
      </c>
    </row>
    <row r="265" spans="1:5" ht="12.75">
      <c r="A265" s="58" t="s">
        <v>465</v>
      </c>
      <c r="B265" s="58">
        <v>66</v>
      </c>
      <c r="C265" s="560" t="s">
        <v>279</v>
      </c>
      <c r="D265" s="561"/>
      <c r="E265" s="7" t="s">
        <v>469</v>
      </c>
    </row>
    <row r="266" spans="1:5" ht="12.75">
      <c r="A266" s="58" t="s">
        <v>466</v>
      </c>
      <c r="B266" s="58">
        <v>52</v>
      </c>
      <c r="C266" s="560" t="s">
        <v>279</v>
      </c>
      <c r="D266" s="561"/>
      <c r="E266" s="7" t="s">
        <v>469</v>
      </c>
    </row>
    <row r="267" spans="1:5" ht="12.75">
      <c r="A267" s="58" t="s">
        <v>467</v>
      </c>
      <c r="B267" s="58">
        <v>73</v>
      </c>
      <c r="C267" s="560" t="s">
        <v>279</v>
      </c>
      <c r="D267" s="561"/>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68">
        <v>0</v>
      </c>
      <c r="D270" s="569"/>
      <c r="E270" s="145"/>
    </row>
    <row r="271" spans="1:4" ht="12.75">
      <c r="A271" s="58"/>
      <c r="B271" s="58"/>
      <c r="C271" s="58"/>
      <c r="D271" s="58"/>
    </row>
    <row r="272" spans="1:2" ht="12.75">
      <c r="A272" s="25"/>
      <c r="B272" s="24"/>
    </row>
    <row r="273" spans="1:5" ht="15">
      <c r="A273" s="565" t="s">
        <v>281</v>
      </c>
      <c r="B273" s="566"/>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81:B81"/>
    <mergeCell ref="A82:A83"/>
    <mergeCell ref="B82:B83"/>
    <mergeCell ref="C82:C83"/>
    <mergeCell ref="A123:B123"/>
    <mergeCell ref="A124:A125"/>
    <mergeCell ref="A131:B131"/>
    <mergeCell ref="C253:D253"/>
    <mergeCell ref="B124:B125"/>
    <mergeCell ref="C261:D261"/>
    <mergeCell ref="C257:D257"/>
    <mergeCell ref="A247:E247"/>
    <mergeCell ref="C259:D259"/>
    <mergeCell ref="B248:D248"/>
    <mergeCell ref="C250:D250"/>
    <mergeCell ref="A273:B273"/>
    <mergeCell ref="C262:D262"/>
    <mergeCell ref="C254:D254"/>
    <mergeCell ref="C263:D263"/>
    <mergeCell ref="C270:D270"/>
    <mergeCell ref="C265:D265"/>
    <mergeCell ref="C266:D266"/>
    <mergeCell ref="C255:D255"/>
    <mergeCell ref="C249:D249"/>
    <mergeCell ref="C258:D258"/>
    <mergeCell ref="C251:D251"/>
    <mergeCell ref="C264:D264"/>
    <mergeCell ref="C267:D267"/>
    <mergeCell ref="C260:D260"/>
    <mergeCell ref="C252:D252"/>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72" t="s">
        <v>323</v>
      </c>
      <c r="B33" s="501"/>
      <c r="C33" s="501"/>
      <c r="D33" s="501"/>
      <c r="E33" s="501"/>
      <c r="F33" s="513"/>
      <c r="G33" s="201"/>
    </row>
    <row r="34" spans="1:7" ht="12.75" customHeight="1">
      <c r="A34" s="589" t="s">
        <v>299</v>
      </c>
      <c r="B34" s="599" t="s">
        <v>577</v>
      </c>
      <c r="C34" s="589" t="s">
        <v>386</v>
      </c>
      <c r="D34" s="587" t="s">
        <v>573</v>
      </c>
      <c r="E34" s="587" t="s">
        <v>574</v>
      </c>
      <c r="F34" s="587" t="s">
        <v>575</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72" t="s">
        <v>744</v>
      </c>
      <c r="B60" s="501"/>
      <c r="C60" s="501"/>
      <c r="D60" s="501"/>
      <c r="E60" s="501"/>
      <c r="F60" s="513"/>
    </row>
    <row r="61" spans="1:7" ht="38.25">
      <c r="A61" s="595" t="s">
        <v>299</v>
      </c>
      <c r="B61" s="598" t="s">
        <v>402</v>
      </c>
      <c r="C61" s="593" t="s">
        <v>387</v>
      </c>
      <c r="D61" s="62" t="s">
        <v>573</v>
      </c>
      <c r="E61" s="62" t="s">
        <v>574</v>
      </c>
      <c r="F61" s="62" t="s">
        <v>575</v>
      </c>
      <c r="G61" s="199"/>
    </row>
    <row r="62" spans="1:7" ht="12.75">
      <c r="A62" s="596"/>
      <c r="B62" s="596"/>
      <c r="C62" s="593"/>
      <c r="D62" s="63" t="s">
        <v>320</v>
      </c>
      <c r="E62" s="63" t="s">
        <v>320</v>
      </c>
      <c r="F62" s="63" t="s">
        <v>320</v>
      </c>
      <c r="G62" s="200"/>
    </row>
    <row r="63" spans="1:7" ht="12.75">
      <c r="A63" s="596"/>
      <c r="B63" s="596"/>
      <c r="C63" s="593"/>
      <c r="D63" s="64" t="s">
        <v>300</v>
      </c>
      <c r="E63" s="64" t="s">
        <v>300</v>
      </c>
      <c r="F63" s="64" t="s">
        <v>300</v>
      </c>
      <c r="G63" s="200"/>
    </row>
    <row r="64" spans="1:7" ht="13.5" thickBot="1">
      <c r="A64" s="597"/>
      <c r="B64" s="597"/>
      <c r="C64" s="594"/>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1" t="s">
        <v>639</v>
      </c>
      <c r="B145" s="592"/>
      <c r="C145" s="592"/>
      <c r="D145" s="592"/>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2019-03-29T17:38:08Z</dcterms:modified>
  <cp:category/>
  <cp:version/>
  <cp:contentType/>
  <cp:contentStatus/>
</cp:coreProperties>
</file>