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gshuler_pa_gov/Documents/Documents/"/>
    </mc:Choice>
  </mc:AlternateContent>
  <xr:revisionPtr revIDLastSave="0" documentId="8_{5EE0B0E2-E10F-4A82-9E80-9D9837473C9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ooling 2018" sheetId="4" r:id="rId1"/>
    <sheet name="Pooling 2019" sheetId="5" r:id="rId2"/>
    <sheet name="Pooling 2020" sheetId="7" r:id="rId3"/>
    <sheet name="Pooling 2021" sheetId="8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7" l="1"/>
  <c r="H24" i="5"/>
  <c r="H22" i="5"/>
  <c r="H18" i="8"/>
  <c r="H19" i="8" s="1"/>
  <c r="H25" i="5"/>
  <c r="H16" i="8" l="1"/>
  <c r="H12" i="8"/>
  <c r="H8" i="8"/>
  <c r="H4" i="8"/>
  <c r="H4" i="7" l="1"/>
  <c r="H10" i="7"/>
  <c r="H13" i="7" s="1"/>
  <c r="H10" i="4" l="1"/>
  <c r="H17" i="5" l="1"/>
  <c r="H10" i="5"/>
  <c r="H5" i="5"/>
  <c r="H14" i="4"/>
  <c r="H5" i="4"/>
  <c r="H16" i="4" s="1"/>
  <c r="H17" i="4" s="1"/>
  <c r="A4" i="4"/>
</calcChain>
</file>

<file path=xl/sharedStrings.xml><?xml version="1.0" encoding="utf-8"?>
<sst xmlns="http://schemas.openxmlformats.org/spreadsheetml/2006/main" count="351" uniqueCount="132">
  <si>
    <t>Stream Pooling Impacts 2018</t>
  </si>
  <si>
    <t>Panel</t>
  </si>
  <si>
    <t>Date of Occurrence</t>
  </si>
  <si>
    <t>North Fork of Dunkard Fork</t>
  </si>
  <si>
    <t>39º 52' 19.8610"</t>
  </si>
  <si>
    <t>39º 52' 15.6890"</t>
  </si>
  <si>
    <t>-80º 24' 37.1530"</t>
  </si>
  <si>
    <t>-80º 24' 39.2120"</t>
  </si>
  <si>
    <t>39º 52' 47.0690"</t>
  </si>
  <si>
    <t>39º 52' 53.5960"</t>
  </si>
  <si>
    <t>-80º 25' 56.1870"</t>
  </si>
  <si>
    <t>-80º 25' 56.2180"</t>
  </si>
  <si>
    <t>Calico Run</t>
  </si>
  <si>
    <t>39º 46' 55.9236"</t>
  </si>
  <si>
    <t>39º 47' 00.8730"</t>
  </si>
  <si>
    <t>-80º 13' 09.6558"</t>
  </si>
  <si>
    <t>-80º 13' 14.4186"</t>
  </si>
  <si>
    <t>Roberts Run</t>
  </si>
  <si>
    <t>39º 46' 30.3000"</t>
  </si>
  <si>
    <t>39º 46' 40.1900"</t>
  </si>
  <si>
    <t>-80º 13' 14.4100"</t>
  </si>
  <si>
    <t>-80º 13' 07.4600</t>
  </si>
  <si>
    <t>Ten Mile Creek</t>
  </si>
  <si>
    <t>40º 06' 4.2730"</t>
  </si>
  <si>
    <t>-80 19' 32.8130"</t>
  </si>
  <si>
    <t>-80º 19' 34.1260"</t>
  </si>
  <si>
    <t>Stream Pooling Impacts 2019</t>
  </si>
  <si>
    <t>39º 52' 04.9810"</t>
  </si>
  <si>
    <t>39º 52' 02.6590"</t>
  </si>
  <si>
    <t>-80º 24' 51.8180"</t>
  </si>
  <si>
    <t>-80º 24' 57.5090"</t>
  </si>
  <si>
    <t>39º 52' 09.1380"</t>
  </si>
  <si>
    <t>39º 52' 17.2000"</t>
  </si>
  <si>
    <t>-80º 25' 02.2490"</t>
  </si>
  <si>
    <t>-80º 25' 2.5190"</t>
  </si>
  <si>
    <t>39º 47' 6.8460"</t>
  </si>
  <si>
    <t>39º 47' 14.6976"</t>
  </si>
  <si>
    <t>-80º 13' 20.7228"</t>
  </si>
  <si>
    <t>-80º 13' 23.9124"</t>
  </si>
  <si>
    <t>39º 47' 29.0358"</t>
  </si>
  <si>
    <t>39º 47' 33.7482"</t>
  </si>
  <si>
    <t>-80º 13' 32.6568"</t>
  </si>
  <si>
    <t>-80º 13' 34.1070"</t>
  </si>
  <si>
    <t>40º 06' 26.0200"</t>
  </si>
  <si>
    <t>40º 06' 22.4400"</t>
  </si>
  <si>
    <t>-80 19' 50.8700"</t>
  </si>
  <si>
    <t>-80º 19' 50.0100"</t>
  </si>
  <si>
    <t>Chartiers Creek</t>
  </si>
  <si>
    <t>40º 06' 15.5900"</t>
  </si>
  <si>
    <t>40º 06' 16.3500"</t>
  </si>
  <si>
    <t>-80 17' 39.8900"</t>
  </si>
  <si>
    <t>-80º 17' 38.7500"</t>
  </si>
  <si>
    <t>Buffalo Creek</t>
  </si>
  <si>
    <t>40º 06' 53.2550"</t>
  </si>
  <si>
    <t>40º 06' 41.6330"</t>
  </si>
  <si>
    <t>-80 21' 44.8550"</t>
  </si>
  <si>
    <t>-80º 21' 45.2820"</t>
  </si>
  <si>
    <t>40º 07' 06.4800"</t>
  </si>
  <si>
    <t>40º 07' 14.8200"</t>
  </si>
  <si>
    <t>-80 21' 45.5400"</t>
  </si>
  <si>
    <t>-80º 21' 51.6000"</t>
  </si>
  <si>
    <t>Browns Creek</t>
  </si>
  <si>
    <t>39º 57' 45.6950"</t>
  </si>
  <si>
    <t>39º 57' 43.3760"</t>
  </si>
  <si>
    <t>-80º 18' 45.2920"</t>
  </si>
  <si>
    <t>-80º 18' 40.7490"</t>
  </si>
  <si>
    <t>39º 58' 00.3700"</t>
  </si>
  <si>
    <t>39º 57' 55.2690"</t>
  </si>
  <si>
    <t>-80º 18' 57.9970"</t>
  </si>
  <si>
    <t>-80º 18' 57.7440"</t>
  </si>
  <si>
    <t>Stream Pooling Impacts 2020</t>
  </si>
  <si>
    <t>Tunnel Ridge LLC</t>
  </si>
  <si>
    <t>Tunnel Ridge Mine</t>
  </si>
  <si>
    <t>ST32471</t>
  </si>
  <si>
    <t>40º 05' 08.0082"</t>
  </si>
  <si>
    <t>40º 05' 05.6000"</t>
  </si>
  <si>
    <t>-80º 30' 30.2538"</t>
  </si>
  <si>
    <t>-80º 30' 29.5000"</t>
  </si>
  <si>
    <t>40º 04' 51.9500"</t>
  </si>
  <si>
    <t>40º 04' 49.8500"</t>
  </si>
  <si>
    <t>-80º 30' 24.1200"</t>
  </si>
  <si>
    <t>-80º 30' 22.9000"</t>
  </si>
  <si>
    <t>ST32469</t>
  </si>
  <si>
    <t>40º 04' 49.5970"</t>
  </si>
  <si>
    <t>40° 4' 44.5700"</t>
  </si>
  <si>
    <t>-80º 29' 51.3010"</t>
  </si>
  <si>
    <t>-80° 30' 1.5500"</t>
  </si>
  <si>
    <t>CONSOL PA Coal Co LLC</t>
  </si>
  <si>
    <t>Harvey Mine</t>
  </si>
  <si>
    <t>Brown Creek</t>
  </si>
  <si>
    <t>6A</t>
  </si>
  <si>
    <t>39º 58' 20.4200"</t>
  </si>
  <si>
    <t>39º 58' 16.9010"</t>
  </si>
  <si>
    <t>-80º 19' 03.2320"</t>
  </si>
  <si>
    <t>-80º 19' 03.5550"</t>
  </si>
  <si>
    <t>5L</t>
  </si>
  <si>
    <t>E29</t>
  </si>
  <si>
    <t>6L</t>
  </si>
  <si>
    <t>E30</t>
  </si>
  <si>
    <t>E31</t>
  </si>
  <si>
    <t>F28</t>
  </si>
  <si>
    <t>F29</t>
  </si>
  <si>
    <t>4A</t>
  </si>
  <si>
    <t>5A</t>
  </si>
  <si>
    <t>Stream</t>
  </si>
  <si>
    <t>Mining Type</t>
  </si>
  <si>
    <t>Longwall</t>
  </si>
  <si>
    <t>40º 05' 59.6050"</t>
  </si>
  <si>
    <t>Length of Pooling (feet)</t>
  </si>
  <si>
    <t>Company Name</t>
  </si>
  <si>
    <t>Mine Name</t>
  </si>
  <si>
    <t>Bailey Deep Mine</t>
  </si>
  <si>
    <t>Cumberland Mine</t>
  </si>
  <si>
    <t>Enlow Fork Mine</t>
  </si>
  <si>
    <t>Latitude Start</t>
  </si>
  <si>
    <t>Latitude End</t>
  </si>
  <si>
    <t>Longitude Start</t>
  </si>
  <si>
    <t>Longitude End</t>
  </si>
  <si>
    <t>Cumberland Contura, LLC</t>
  </si>
  <si>
    <t>Long Wall</t>
  </si>
  <si>
    <t>ST40912 Short Creek</t>
  </si>
  <si>
    <t>G2</t>
  </si>
  <si>
    <t xml:space="preserve">Harvey Mine </t>
  </si>
  <si>
    <t>Bates Fork-ST40512</t>
  </si>
  <si>
    <t>5B</t>
  </si>
  <si>
    <t>IRON Cumberland LLC</t>
  </si>
  <si>
    <t>ST40592 Pursley Creek</t>
  </si>
  <si>
    <t>LW73</t>
  </si>
  <si>
    <t>Total Feet:</t>
  </si>
  <si>
    <t>Total Miles:</t>
  </si>
  <si>
    <t>Stream Pooling Impacts 2021</t>
  </si>
  <si>
    <t>Impact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</si>
</sst>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u val="double"/>
      <sz val="12"/>
      <color theme="1"/>
      <name val="Arial"/>
      <family val="2"/>
    </font>
    <font>
      <sz val="16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8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14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" fontId="18" fillId="0" borderId="20" xfId="0" applyNumberFormat="1" applyFont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3" fontId="18" fillId="0" borderId="20" xfId="0" applyNumberFormat="1" applyFont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4" fontId="18" fillId="33" borderId="10" xfId="0" applyNumberFormat="1" applyFont="1" applyFill="1" applyBorder="1" applyAlignment="1">
      <alignment horizontal="center" vertical="center" wrapText="1"/>
    </xf>
    <xf numFmtId="4" fontId="18" fillId="33" borderId="17" xfId="0" applyNumberFormat="1" applyFont="1" applyFill="1" applyBorder="1" applyAlignment="1">
      <alignment horizontal="center" vertical="center" wrapText="1"/>
    </xf>
    <xf numFmtId="4" fontId="18" fillId="33" borderId="11" xfId="0" applyNumberFormat="1" applyFont="1" applyFill="1" applyBorder="1" applyAlignment="1">
      <alignment horizontal="center" vertical="center" wrapText="1"/>
    </xf>
    <xf numFmtId="4" fontId="18" fillId="33" borderId="23" xfId="0" applyNumberFormat="1" applyFont="1" applyFill="1" applyBorder="1" applyAlignment="1">
      <alignment horizontal="center" vertical="center" wrapText="1"/>
    </xf>
    <xf numFmtId="4" fontId="18" fillId="33" borderId="12" xfId="0" applyNumberFormat="1" applyFont="1" applyFill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3" fontId="20" fillId="0" borderId="17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3" fontId="20" fillId="0" borderId="10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49" fontId="20" fillId="0" borderId="17" xfId="0" applyNumberFormat="1" applyFont="1" applyFill="1" applyBorder="1" applyAlignment="1">
      <alignment horizontal="center" vertical="center" wrapText="1"/>
    </xf>
    <xf numFmtId="49" fontId="20" fillId="0" borderId="18" xfId="0" applyNumberFormat="1" applyFont="1" applyFill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 wrapText="1"/>
    </xf>
    <xf numFmtId="3" fontId="20" fillId="0" borderId="23" xfId="0" applyNumberFormat="1" applyFont="1" applyFill="1" applyBorder="1" applyAlignment="1">
      <alignment horizontal="center" vertical="center" wrapText="1"/>
    </xf>
    <xf numFmtId="49" fontId="20" fillId="0" borderId="24" xfId="0" applyNumberFormat="1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14" fontId="18" fillId="0" borderId="20" xfId="0" applyNumberFormat="1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164" fontId="18" fillId="0" borderId="17" xfId="0" applyNumberFormat="1" applyFont="1" applyBorder="1" applyAlignment="1">
      <alignment horizontal="center" vertical="center" wrapText="1"/>
    </xf>
    <xf numFmtId="164" fontId="18" fillId="0" borderId="23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Border="1" applyAlignment="1">
      <alignment horizontal="center" vertical="center" wrapText="1"/>
    </xf>
    <xf numFmtId="164" fontId="18" fillId="0" borderId="10" xfId="0" applyNumberFormat="1" applyFont="1" applyFill="1" applyBorder="1" applyAlignment="1">
      <alignment horizontal="center" vertical="center" wrapText="1"/>
    </xf>
    <xf numFmtId="164" fontId="18" fillId="0" borderId="17" xfId="0" applyNumberFormat="1" applyFont="1" applyFill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center" vertical="center" wrapText="1"/>
    </xf>
    <xf numFmtId="164" fontId="19" fillId="0" borderId="30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4" fontId="19" fillId="0" borderId="17" xfId="0" applyNumberFormat="1" applyFont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26" xfId="0" applyFont="1" applyFill="1" applyBorder="1" applyAlignment="1">
      <alignment horizontal="center" vertical="center" wrapText="1"/>
    </xf>
    <xf numFmtId="164" fontId="18" fillId="33" borderId="26" xfId="0" applyNumberFormat="1" applyFont="1" applyFill="1" applyBorder="1" applyAlignment="1">
      <alignment horizontal="center" vertical="center" wrapText="1"/>
    </xf>
    <xf numFmtId="3" fontId="18" fillId="33" borderId="26" xfId="0" applyNumberFormat="1" applyFont="1" applyFill="1" applyBorder="1" applyAlignment="1">
      <alignment horizontal="center" vertical="center" wrapText="1"/>
    </xf>
    <xf numFmtId="49" fontId="18" fillId="33" borderId="26" xfId="0" applyNumberFormat="1" applyFont="1" applyFill="1" applyBorder="1" applyAlignment="1">
      <alignment horizontal="center" vertical="center" wrapText="1"/>
    </xf>
    <xf numFmtId="49" fontId="18" fillId="33" borderId="25" xfId="0" applyNumberFormat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14" fontId="18" fillId="0" borderId="17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18" fillId="33" borderId="26" xfId="0" applyNumberFormat="1" applyFont="1" applyFill="1" applyBorder="1" applyAlignment="1">
      <alignment horizontal="center" vertical="center" wrapText="1"/>
    </xf>
    <xf numFmtId="2" fontId="18" fillId="33" borderId="17" xfId="0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3" fontId="18" fillId="0" borderId="10" xfId="0" applyNumberFormat="1" applyFont="1" applyFill="1" applyBorder="1" applyAlignment="1">
      <alignment horizontal="center" vertical="center" wrapText="1"/>
    </xf>
    <xf numFmtId="3" fontId="18" fillId="0" borderId="17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Fill="1" applyBorder="1" applyAlignment="1">
      <alignment horizontal="center" vertical="center" wrapText="1"/>
    </xf>
    <xf numFmtId="3" fontId="18" fillId="0" borderId="11" xfId="0" applyNumberFormat="1" applyFont="1" applyFill="1" applyBorder="1" applyAlignment="1">
      <alignment horizontal="center" vertical="center" wrapText="1"/>
    </xf>
    <xf numFmtId="3" fontId="18" fillId="0" borderId="23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Fill="1" applyAlignment="1">
      <alignment horizontal="center" vertical="center" wrapText="1"/>
    </xf>
    <xf numFmtId="3" fontId="18" fillId="0" borderId="12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Fill="1" applyAlignment="1">
      <alignment horizontal="center" vertical="center"/>
    </xf>
    <xf numFmtId="3" fontId="18" fillId="0" borderId="17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4" fontId="18" fillId="33" borderId="26" xfId="0" applyNumberFormat="1" applyFont="1" applyFill="1" applyBorder="1" applyAlignment="1">
      <alignment horizontal="center" vertical="center" wrapText="1"/>
    </xf>
    <xf numFmtId="4" fontId="21" fillId="33" borderId="27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center" vertical="center" wrapText="1"/>
    </xf>
    <xf numFmtId="4" fontId="21" fillId="33" borderId="28" xfId="0" applyNumberFormat="1" applyFont="1" applyFill="1" applyBorder="1" applyAlignment="1">
      <alignment horizontal="center" vertical="center" wrapText="1"/>
    </xf>
    <xf numFmtId="3" fontId="21" fillId="0" borderId="20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/>
    </xf>
    <xf numFmtId="4" fontId="22" fillId="33" borderId="28" xfId="0" applyNumberFormat="1" applyFont="1" applyFill="1" applyBorder="1" applyAlignment="1">
      <alignment horizontal="center" vertical="center"/>
    </xf>
    <xf numFmtId="4" fontId="22" fillId="33" borderId="27" xfId="0" applyNumberFormat="1" applyFont="1" applyFill="1" applyBorder="1" applyAlignment="1">
      <alignment horizontal="center" vertical="center"/>
    </xf>
    <xf numFmtId="3" fontId="18" fillId="33" borderId="35" xfId="0" applyNumberFormat="1" applyFont="1" applyFill="1" applyBorder="1" applyAlignment="1">
      <alignment horizontal="center" vertical="center" wrapText="1"/>
    </xf>
    <xf numFmtId="49" fontId="18" fillId="33" borderId="35" xfId="0" applyNumberFormat="1" applyFont="1" applyFill="1" applyBorder="1" applyAlignment="1">
      <alignment horizontal="center" vertical="center" wrapText="1"/>
    </xf>
    <xf numFmtId="49" fontId="18" fillId="33" borderId="34" xfId="0" applyNumberFormat="1" applyFont="1" applyFill="1" applyBorder="1" applyAlignment="1">
      <alignment horizontal="center" vertical="center" wrapText="1"/>
    </xf>
    <xf numFmtId="4" fontId="21" fillId="0" borderId="20" xfId="0" applyNumberFormat="1" applyFont="1" applyFill="1" applyBorder="1" applyAlignment="1">
      <alignment horizontal="center" vertical="center" wrapText="1"/>
    </xf>
    <xf numFmtId="4" fontId="21" fillId="33" borderId="21" xfId="0" applyNumberFormat="1" applyFont="1" applyFill="1" applyBorder="1" applyAlignment="1">
      <alignment horizontal="center" vertical="center" wrapText="1"/>
    </xf>
    <xf numFmtId="3" fontId="21" fillId="0" borderId="2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23" fillId="0" borderId="0" xfId="0" applyFont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8" fillId="33" borderId="28" xfId="0" applyNumberFormat="1" applyFont="1" applyFill="1" applyBorder="1" applyAlignment="1">
      <alignment horizontal="center" vertical="center"/>
    </xf>
    <xf numFmtId="2" fontId="22" fillId="33" borderId="28" xfId="0" applyNumberFormat="1" applyFont="1" applyFill="1" applyBorder="1" applyAlignment="1">
      <alignment horizontal="center" vertical="center"/>
    </xf>
    <xf numFmtId="2" fontId="22" fillId="33" borderId="27" xfId="0" applyNumberFormat="1" applyFont="1" applyFill="1" applyBorder="1" applyAlignment="1">
      <alignment horizontal="center" vertical="center"/>
    </xf>
    <xf numFmtId="0" fontId="23" fillId="0" borderId="31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zoomScale="80" zoomScaleNormal="80" workbookViewId="0"/>
  </sheetViews>
  <sheetFormatPr defaultColWidth="8.77734375" defaultRowHeight="15" x14ac:dyDescent="0.25"/>
  <cols>
    <col min="1" max="1" width="4.6640625" style="1" customWidth="1"/>
    <col min="2" max="2" width="28.21875" style="1" bestFit="1" customWidth="1"/>
    <col min="3" max="3" width="21.5546875" style="6" customWidth="1"/>
    <col min="4" max="4" width="16" style="6" customWidth="1"/>
    <col min="5" max="5" width="23.5546875" style="6" bestFit="1" customWidth="1"/>
    <col min="6" max="6" width="31.21875" style="6" customWidth="1"/>
    <col min="7" max="7" width="12.21875" style="6" bestFit="1" customWidth="1"/>
    <col min="8" max="8" width="22.44140625" style="7" customWidth="1"/>
    <col min="9" max="9" width="10.77734375" style="90" customWidth="1"/>
    <col min="10" max="11" width="19.21875" style="8" bestFit="1" customWidth="1"/>
    <col min="12" max="13" width="19" style="9" bestFit="1" customWidth="1"/>
    <col min="14" max="14" width="8.77734375" style="1"/>
    <col min="15" max="15" width="47.77734375" style="1" bestFit="1" customWidth="1"/>
    <col min="16" max="16384" width="8.77734375" style="1"/>
  </cols>
  <sheetData>
    <row r="1" spans="1:13" ht="34.950000000000003" customHeight="1" thickBot="1" x14ac:dyDescent="0.3">
      <c r="A1" s="2"/>
      <c r="B1" s="46"/>
      <c r="C1" s="117" t="s">
        <v>0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34.950000000000003" customHeight="1" thickTop="1" x14ac:dyDescent="0.25">
      <c r="A2" s="2"/>
      <c r="B2" s="69" t="s">
        <v>109</v>
      </c>
      <c r="C2" s="70" t="s">
        <v>110</v>
      </c>
      <c r="D2" s="70" t="s">
        <v>105</v>
      </c>
      <c r="E2" s="70" t="s">
        <v>2</v>
      </c>
      <c r="F2" s="70" t="s">
        <v>104</v>
      </c>
      <c r="G2" s="70" t="s">
        <v>1</v>
      </c>
      <c r="H2" s="96" t="s">
        <v>108</v>
      </c>
      <c r="I2" s="72" t="s">
        <v>131</v>
      </c>
      <c r="J2" s="72" t="s">
        <v>114</v>
      </c>
      <c r="K2" s="72" t="s">
        <v>115</v>
      </c>
      <c r="L2" s="73" t="s">
        <v>116</v>
      </c>
      <c r="M2" s="74" t="s">
        <v>117</v>
      </c>
    </row>
    <row r="3" spans="1:13" ht="34.950000000000003" customHeight="1" x14ac:dyDescent="0.25">
      <c r="A3" s="2">
        <v>1</v>
      </c>
      <c r="B3" s="13" t="s">
        <v>87</v>
      </c>
      <c r="C3" s="21" t="s">
        <v>111</v>
      </c>
      <c r="D3" s="21" t="s">
        <v>106</v>
      </c>
      <c r="E3" s="58">
        <v>43117</v>
      </c>
      <c r="F3" s="21" t="s">
        <v>3</v>
      </c>
      <c r="G3" s="21" t="s">
        <v>95</v>
      </c>
      <c r="H3" s="23">
        <v>470</v>
      </c>
      <c r="I3" s="85">
        <v>118</v>
      </c>
      <c r="J3" s="28" t="s">
        <v>4</v>
      </c>
      <c r="K3" s="28" t="s">
        <v>5</v>
      </c>
      <c r="L3" s="29" t="s">
        <v>6</v>
      </c>
      <c r="M3" s="30" t="s">
        <v>7</v>
      </c>
    </row>
    <row r="4" spans="1:13" ht="34.950000000000003" customHeight="1" thickBot="1" x14ac:dyDescent="0.3">
      <c r="A4" s="2">
        <f>A3+1</f>
        <v>2</v>
      </c>
      <c r="B4" s="14" t="s">
        <v>87</v>
      </c>
      <c r="C4" s="15" t="s">
        <v>111</v>
      </c>
      <c r="D4" s="15" t="s">
        <v>106</v>
      </c>
      <c r="E4" s="59">
        <v>43290</v>
      </c>
      <c r="F4" s="15" t="s">
        <v>3</v>
      </c>
      <c r="G4" s="15" t="s">
        <v>95</v>
      </c>
      <c r="H4" s="24">
        <v>640</v>
      </c>
      <c r="I4" s="86">
        <v>118</v>
      </c>
      <c r="J4" s="33" t="s">
        <v>8</v>
      </c>
      <c r="K4" s="33" t="s">
        <v>9</v>
      </c>
      <c r="L4" s="34" t="s">
        <v>10</v>
      </c>
      <c r="M4" s="35" t="s">
        <v>11</v>
      </c>
    </row>
    <row r="5" spans="1:13" ht="34.950000000000003" customHeight="1" thickTop="1" thickBot="1" x14ac:dyDescent="0.3">
      <c r="C5" s="3"/>
      <c r="D5" s="3"/>
      <c r="E5" s="10"/>
      <c r="F5" s="3"/>
      <c r="G5" s="3"/>
      <c r="H5" s="97">
        <f>SUM(H3:H4)</f>
        <v>1110</v>
      </c>
      <c r="I5" s="98"/>
      <c r="J5" s="4"/>
      <c r="K5" s="4"/>
      <c r="L5" s="5"/>
      <c r="M5" s="5"/>
    </row>
    <row r="6" spans="1:13" ht="34.950000000000003" customHeight="1" thickTop="1" thickBot="1" x14ac:dyDescent="0.3">
      <c r="C6" s="3"/>
      <c r="D6" s="51"/>
      <c r="E6" s="10"/>
      <c r="F6" s="3"/>
      <c r="G6" s="3"/>
      <c r="H6" s="17"/>
      <c r="I6" s="87"/>
      <c r="J6" s="4"/>
      <c r="K6" s="4"/>
      <c r="L6" s="5"/>
      <c r="M6" s="5"/>
    </row>
    <row r="7" spans="1:13" ht="34.950000000000003" customHeight="1" thickTop="1" x14ac:dyDescent="0.25">
      <c r="A7" s="2"/>
      <c r="B7" s="69" t="s">
        <v>109</v>
      </c>
      <c r="C7" s="70" t="s">
        <v>110</v>
      </c>
      <c r="D7" s="70" t="s">
        <v>105</v>
      </c>
      <c r="E7" s="70" t="s">
        <v>2</v>
      </c>
      <c r="F7" s="70" t="s">
        <v>104</v>
      </c>
      <c r="G7" s="70" t="s">
        <v>1</v>
      </c>
      <c r="H7" s="96" t="s">
        <v>108</v>
      </c>
      <c r="I7" s="72" t="s">
        <v>131</v>
      </c>
      <c r="J7" s="72" t="s">
        <v>114</v>
      </c>
      <c r="K7" s="72" t="s">
        <v>115</v>
      </c>
      <c r="L7" s="73" t="s">
        <v>116</v>
      </c>
      <c r="M7" s="74" t="s">
        <v>117</v>
      </c>
    </row>
    <row r="8" spans="1:13" ht="34.950000000000003" customHeight="1" x14ac:dyDescent="0.25">
      <c r="A8" s="22">
        <v>3</v>
      </c>
      <c r="B8" s="49" t="s">
        <v>118</v>
      </c>
      <c r="C8" s="21" t="s">
        <v>112</v>
      </c>
      <c r="D8" s="21" t="s">
        <v>106</v>
      </c>
      <c r="E8" s="58">
        <v>43374</v>
      </c>
      <c r="F8" s="21" t="s">
        <v>12</v>
      </c>
      <c r="G8" s="21">
        <v>69</v>
      </c>
      <c r="H8" s="23">
        <v>630</v>
      </c>
      <c r="I8" s="85">
        <v>162</v>
      </c>
      <c r="J8" s="28" t="s">
        <v>13</v>
      </c>
      <c r="K8" s="28" t="s">
        <v>14</v>
      </c>
      <c r="L8" s="29" t="s">
        <v>15</v>
      </c>
      <c r="M8" s="36" t="s">
        <v>16</v>
      </c>
    </row>
    <row r="9" spans="1:13" ht="34.950000000000003" customHeight="1" thickBot="1" x14ac:dyDescent="0.3">
      <c r="A9" s="22">
        <v>4</v>
      </c>
      <c r="B9" s="50" t="s">
        <v>118</v>
      </c>
      <c r="C9" s="15" t="s">
        <v>112</v>
      </c>
      <c r="D9" s="15" t="s">
        <v>106</v>
      </c>
      <c r="E9" s="59">
        <v>43203</v>
      </c>
      <c r="F9" s="15" t="s">
        <v>17</v>
      </c>
      <c r="G9" s="15">
        <v>68</v>
      </c>
      <c r="H9" s="25">
        <v>1170</v>
      </c>
      <c r="I9" s="88">
        <v>135</v>
      </c>
      <c r="J9" s="33" t="s">
        <v>18</v>
      </c>
      <c r="K9" s="33" t="s">
        <v>19</v>
      </c>
      <c r="L9" s="34" t="s">
        <v>20</v>
      </c>
      <c r="M9" s="35" t="s">
        <v>21</v>
      </c>
    </row>
    <row r="10" spans="1:13" ht="34.950000000000003" customHeight="1" thickTop="1" thickBot="1" x14ac:dyDescent="0.3">
      <c r="B10" s="48"/>
      <c r="C10" s="3"/>
      <c r="D10" s="3"/>
      <c r="E10" s="57"/>
      <c r="F10" s="3"/>
      <c r="G10" s="3"/>
      <c r="H10" s="99">
        <f>SUM(H8:H9)</f>
        <v>1800</v>
      </c>
      <c r="I10" s="100"/>
      <c r="J10" s="19"/>
      <c r="K10" s="4"/>
      <c r="L10" s="5"/>
      <c r="M10" s="5"/>
    </row>
    <row r="11" spans="1:13" ht="34.950000000000003" customHeight="1" thickTop="1" thickBot="1" x14ac:dyDescent="0.3">
      <c r="B11" s="2"/>
      <c r="C11" s="3"/>
      <c r="D11" s="3"/>
      <c r="E11" s="10"/>
      <c r="F11" s="3"/>
      <c r="G11" s="3"/>
      <c r="H11" s="101"/>
      <c r="I11" s="98"/>
      <c r="J11" s="4"/>
      <c r="K11" s="4"/>
      <c r="L11" s="5"/>
      <c r="M11" s="5"/>
    </row>
    <row r="12" spans="1:13" ht="34.950000000000003" customHeight="1" thickTop="1" x14ac:dyDescent="0.25">
      <c r="A12" s="2"/>
      <c r="B12" s="69" t="s">
        <v>109</v>
      </c>
      <c r="C12" s="70" t="s">
        <v>110</v>
      </c>
      <c r="D12" s="70" t="s">
        <v>105</v>
      </c>
      <c r="E12" s="70" t="s">
        <v>2</v>
      </c>
      <c r="F12" s="70" t="s">
        <v>104</v>
      </c>
      <c r="G12" s="70" t="s">
        <v>1</v>
      </c>
      <c r="H12" s="96" t="s">
        <v>108</v>
      </c>
      <c r="I12" s="72" t="s">
        <v>131</v>
      </c>
      <c r="J12" s="72" t="s">
        <v>114</v>
      </c>
      <c r="K12" s="72" t="s">
        <v>115</v>
      </c>
      <c r="L12" s="73" t="s">
        <v>116</v>
      </c>
      <c r="M12" s="74" t="s">
        <v>117</v>
      </c>
    </row>
    <row r="13" spans="1:13" s="11" customFormat="1" ht="34.950000000000003" customHeight="1" thickBot="1" x14ac:dyDescent="0.3">
      <c r="A13" s="52">
        <v>5</v>
      </c>
      <c r="B13" s="14" t="s">
        <v>87</v>
      </c>
      <c r="C13" s="18" t="s">
        <v>113</v>
      </c>
      <c r="D13" s="15" t="s">
        <v>106</v>
      </c>
      <c r="E13" s="60">
        <v>43132</v>
      </c>
      <c r="F13" s="18" t="s">
        <v>22</v>
      </c>
      <c r="G13" s="20" t="s">
        <v>96</v>
      </c>
      <c r="H13" s="26">
        <v>675</v>
      </c>
      <c r="I13" s="89">
        <v>67</v>
      </c>
      <c r="J13" s="44" t="s">
        <v>107</v>
      </c>
      <c r="K13" s="44" t="s">
        <v>23</v>
      </c>
      <c r="L13" s="41" t="s">
        <v>24</v>
      </c>
      <c r="M13" s="45" t="s">
        <v>25</v>
      </c>
    </row>
    <row r="14" spans="1:13" ht="34.950000000000003" customHeight="1" thickTop="1" thickBot="1" x14ac:dyDescent="0.3">
      <c r="C14" s="3"/>
      <c r="D14" s="3"/>
      <c r="E14" s="3"/>
      <c r="F14" s="3"/>
      <c r="G14" s="3"/>
      <c r="H14" s="97">
        <f>SUM(H13:H13)</f>
        <v>675</v>
      </c>
      <c r="I14" s="98"/>
      <c r="J14" s="4"/>
      <c r="K14" s="4"/>
      <c r="L14" s="5"/>
      <c r="M14" s="5"/>
    </row>
    <row r="15" spans="1:13" ht="34.950000000000003" customHeight="1" thickTop="1" thickBot="1" x14ac:dyDescent="0.3">
      <c r="C15" s="3"/>
      <c r="D15" s="3"/>
      <c r="E15" s="3"/>
      <c r="F15" s="3"/>
      <c r="G15" s="3"/>
      <c r="H15" s="17"/>
      <c r="I15" s="87"/>
      <c r="J15" s="4"/>
      <c r="K15" s="4"/>
      <c r="L15" s="5"/>
      <c r="M15" s="5"/>
    </row>
    <row r="16" spans="1:13" ht="34.950000000000003" customHeight="1" thickTop="1" thickBot="1" x14ac:dyDescent="0.3">
      <c r="C16" s="3"/>
      <c r="D16" s="3"/>
      <c r="E16" s="3"/>
      <c r="F16" s="3"/>
      <c r="G16" s="81" t="s">
        <v>128</v>
      </c>
      <c r="H16" s="102">
        <f>H5+H10+H14</f>
        <v>3585</v>
      </c>
      <c r="I16" s="95"/>
      <c r="J16" s="4"/>
      <c r="K16" s="4"/>
      <c r="L16" s="5"/>
      <c r="M16" s="5"/>
    </row>
    <row r="17" spans="7:9" ht="34.950000000000003" customHeight="1" thickTop="1" thickBot="1" x14ac:dyDescent="0.3">
      <c r="G17" s="81" t="s">
        <v>129</v>
      </c>
      <c r="H17" s="103">
        <f>H16/5280</f>
        <v>0.67897727272727271</v>
      </c>
      <c r="I17" s="95"/>
    </row>
    <row r="18" spans="7:9" ht="15.6" thickTop="1" x14ac:dyDescent="0.25"/>
  </sheetData>
  <mergeCells count="1">
    <mergeCell ref="C1:M1"/>
  </mergeCells>
  <pageMargins left="0.25" right="0.25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zoomScale="80" zoomScaleNormal="80" workbookViewId="0"/>
  </sheetViews>
  <sheetFormatPr defaultColWidth="8.77734375" defaultRowHeight="15" x14ac:dyDescent="0.25"/>
  <cols>
    <col min="1" max="1" width="5.44140625" style="1" customWidth="1"/>
    <col min="2" max="2" width="29.21875" style="1" bestFit="1" customWidth="1"/>
    <col min="3" max="3" width="19.21875" style="6" bestFit="1" customWidth="1"/>
    <col min="4" max="4" width="15.21875" style="6" bestFit="1" customWidth="1"/>
    <col min="5" max="5" width="23.5546875" style="6" bestFit="1" customWidth="1"/>
    <col min="6" max="6" width="28.77734375" style="6" customWidth="1"/>
    <col min="7" max="7" width="12.109375" style="6" bestFit="1" customWidth="1"/>
    <col min="8" max="8" width="24.77734375" style="7" customWidth="1"/>
    <col min="9" max="9" width="11.77734375" style="90" customWidth="1"/>
    <col min="10" max="11" width="19.21875" style="8" bestFit="1" customWidth="1"/>
    <col min="12" max="12" width="19" style="9" bestFit="1" customWidth="1"/>
    <col min="13" max="13" width="19.77734375" style="9" bestFit="1" customWidth="1"/>
    <col min="14" max="14" width="8.77734375" style="1"/>
    <col min="15" max="15" width="47.77734375" style="1" bestFit="1" customWidth="1"/>
    <col min="16" max="16384" width="8.77734375" style="1"/>
  </cols>
  <sheetData>
    <row r="1" spans="1:13" ht="34.950000000000003" customHeight="1" thickBot="1" x14ac:dyDescent="0.3">
      <c r="B1" s="46"/>
      <c r="C1" s="117" t="s">
        <v>26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34.950000000000003" customHeight="1" thickTop="1" x14ac:dyDescent="0.25">
      <c r="A2" s="2"/>
      <c r="B2" s="69" t="s">
        <v>109</v>
      </c>
      <c r="C2" s="70" t="s">
        <v>110</v>
      </c>
      <c r="D2" s="70" t="s">
        <v>105</v>
      </c>
      <c r="E2" s="70" t="s">
        <v>2</v>
      </c>
      <c r="F2" s="70" t="s">
        <v>104</v>
      </c>
      <c r="G2" s="70" t="s">
        <v>1</v>
      </c>
      <c r="H2" s="96" t="s">
        <v>108</v>
      </c>
      <c r="I2" s="104" t="s">
        <v>131</v>
      </c>
      <c r="J2" s="104" t="s">
        <v>114</v>
      </c>
      <c r="K2" s="104" t="s">
        <v>115</v>
      </c>
      <c r="L2" s="105" t="s">
        <v>116</v>
      </c>
      <c r="M2" s="106" t="s">
        <v>117</v>
      </c>
    </row>
    <row r="3" spans="1:13" ht="34.950000000000003" customHeight="1" x14ac:dyDescent="0.25">
      <c r="A3" s="22">
        <v>1</v>
      </c>
      <c r="B3" s="47" t="s">
        <v>87</v>
      </c>
      <c r="C3" s="21" t="s">
        <v>111</v>
      </c>
      <c r="D3" s="21" t="s">
        <v>106</v>
      </c>
      <c r="E3" s="58">
        <v>43473</v>
      </c>
      <c r="F3" s="21" t="s">
        <v>3</v>
      </c>
      <c r="G3" s="21" t="s">
        <v>97</v>
      </c>
      <c r="H3" s="23">
        <v>550</v>
      </c>
      <c r="I3" s="85">
        <v>118</v>
      </c>
      <c r="J3" s="28" t="s">
        <v>27</v>
      </c>
      <c r="K3" s="28" t="s">
        <v>28</v>
      </c>
      <c r="L3" s="29" t="s">
        <v>29</v>
      </c>
      <c r="M3" s="30" t="s">
        <v>30</v>
      </c>
    </row>
    <row r="4" spans="1:13" ht="34.950000000000003" customHeight="1" thickBot="1" x14ac:dyDescent="0.3">
      <c r="A4" s="22">
        <v>2</v>
      </c>
      <c r="B4" s="54" t="s">
        <v>87</v>
      </c>
      <c r="C4" s="15" t="s">
        <v>111</v>
      </c>
      <c r="D4" s="15" t="s">
        <v>106</v>
      </c>
      <c r="E4" s="59">
        <v>43543</v>
      </c>
      <c r="F4" s="31" t="s">
        <v>3</v>
      </c>
      <c r="G4" s="15" t="s">
        <v>97</v>
      </c>
      <c r="H4" s="24">
        <v>970</v>
      </c>
      <c r="I4" s="86">
        <v>118</v>
      </c>
      <c r="J4" s="33" t="s">
        <v>31</v>
      </c>
      <c r="K4" s="33" t="s">
        <v>32</v>
      </c>
      <c r="L4" s="34" t="s">
        <v>33</v>
      </c>
      <c r="M4" s="35" t="s">
        <v>34</v>
      </c>
    </row>
    <row r="5" spans="1:13" ht="34.950000000000003" customHeight="1" thickTop="1" thickBot="1" x14ac:dyDescent="0.3">
      <c r="B5" s="48"/>
      <c r="C5" s="3"/>
      <c r="D5" s="3"/>
      <c r="E5" s="61"/>
      <c r="F5" s="53"/>
      <c r="G5" s="3"/>
      <c r="H5" s="97">
        <f>SUM(H3:H4)</f>
        <v>1520</v>
      </c>
      <c r="I5" s="98"/>
      <c r="J5" s="4"/>
      <c r="K5" s="4"/>
      <c r="L5" s="5"/>
      <c r="M5" s="5"/>
    </row>
    <row r="6" spans="1:13" ht="34.950000000000003" customHeight="1" thickTop="1" thickBot="1" x14ac:dyDescent="0.3">
      <c r="B6" s="46"/>
      <c r="C6" s="51"/>
      <c r="D6" s="51"/>
      <c r="E6" s="61"/>
      <c r="F6" s="51"/>
      <c r="G6" s="3"/>
      <c r="H6" s="17"/>
      <c r="I6" s="87"/>
      <c r="J6" s="4"/>
      <c r="K6" s="4"/>
      <c r="L6" s="5"/>
      <c r="M6" s="5"/>
    </row>
    <row r="7" spans="1:13" ht="34.950000000000003" customHeight="1" thickTop="1" x14ac:dyDescent="0.25">
      <c r="A7" s="2"/>
      <c r="B7" s="69" t="s">
        <v>109</v>
      </c>
      <c r="C7" s="70" t="s">
        <v>110</v>
      </c>
      <c r="D7" s="70" t="s">
        <v>105</v>
      </c>
      <c r="E7" s="71" t="s">
        <v>2</v>
      </c>
      <c r="F7" s="70" t="s">
        <v>104</v>
      </c>
      <c r="G7" s="70" t="s">
        <v>1</v>
      </c>
      <c r="H7" s="96" t="s">
        <v>108</v>
      </c>
      <c r="I7" s="72" t="s">
        <v>131</v>
      </c>
      <c r="J7" s="72" t="s">
        <v>114</v>
      </c>
      <c r="K7" s="72" t="s">
        <v>115</v>
      </c>
      <c r="L7" s="73" t="s">
        <v>116</v>
      </c>
      <c r="M7" s="74" t="s">
        <v>117</v>
      </c>
    </row>
    <row r="8" spans="1:13" ht="34.950000000000003" customHeight="1" x14ac:dyDescent="0.25">
      <c r="A8" s="22">
        <v>3</v>
      </c>
      <c r="B8" s="49" t="s">
        <v>118</v>
      </c>
      <c r="C8" s="21" t="s">
        <v>112</v>
      </c>
      <c r="D8" s="21" t="s">
        <v>106</v>
      </c>
      <c r="E8" s="58">
        <v>43598</v>
      </c>
      <c r="F8" s="21" t="s">
        <v>12</v>
      </c>
      <c r="G8" s="21">
        <v>70</v>
      </c>
      <c r="H8" s="23">
        <v>800</v>
      </c>
      <c r="I8" s="85">
        <v>162</v>
      </c>
      <c r="J8" s="28" t="s">
        <v>35</v>
      </c>
      <c r="K8" s="28" t="s">
        <v>36</v>
      </c>
      <c r="L8" s="29" t="s">
        <v>37</v>
      </c>
      <c r="M8" s="36" t="s">
        <v>38</v>
      </c>
    </row>
    <row r="9" spans="1:13" ht="34.950000000000003" customHeight="1" thickBot="1" x14ac:dyDescent="0.3">
      <c r="A9" s="22">
        <v>4</v>
      </c>
      <c r="B9" s="55" t="s">
        <v>118</v>
      </c>
      <c r="C9" s="15" t="s">
        <v>112</v>
      </c>
      <c r="D9" s="15" t="s">
        <v>106</v>
      </c>
      <c r="E9" s="59">
        <v>43804</v>
      </c>
      <c r="F9" s="15" t="s">
        <v>12</v>
      </c>
      <c r="G9" s="15">
        <v>71</v>
      </c>
      <c r="H9" s="25">
        <v>500</v>
      </c>
      <c r="I9" s="86">
        <v>162</v>
      </c>
      <c r="J9" s="33" t="s">
        <v>39</v>
      </c>
      <c r="K9" s="33" t="s">
        <v>40</v>
      </c>
      <c r="L9" s="34" t="s">
        <v>41</v>
      </c>
      <c r="M9" s="35" t="s">
        <v>42</v>
      </c>
    </row>
    <row r="10" spans="1:13" ht="34.950000000000003" customHeight="1" thickTop="1" thickBot="1" x14ac:dyDescent="0.3">
      <c r="C10" s="3"/>
      <c r="D10" s="3"/>
      <c r="E10" s="61"/>
      <c r="F10" s="3"/>
      <c r="G10" s="3"/>
      <c r="H10" s="99">
        <f>SUM(H8:H9)</f>
        <v>1300</v>
      </c>
      <c r="I10" s="98"/>
      <c r="J10" s="4"/>
      <c r="K10" s="4"/>
      <c r="L10" s="5"/>
      <c r="M10" s="5"/>
    </row>
    <row r="11" spans="1:13" ht="34.950000000000003" customHeight="1" thickTop="1" thickBot="1" x14ac:dyDescent="0.3">
      <c r="C11" s="3"/>
      <c r="D11" s="3"/>
      <c r="E11" s="61"/>
      <c r="F11" s="3"/>
      <c r="G11" s="3"/>
      <c r="H11" s="107"/>
      <c r="I11" s="98"/>
      <c r="J11" s="4"/>
      <c r="K11" s="4"/>
      <c r="L11" s="5"/>
      <c r="M11" s="5"/>
    </row>
    <row r="12" spans="1:13" ht="34.950000000000003" customHeight="1" thickTop="1" x14ac:dyDescent="0.25">
      <c r="A12" s="2"/>
      <c r="B12" s="69" t="s">
        <v>109</v>
      </c>
      <c r="C12" s="70" t="s">
        <v>110</v>
      </c>
      <c r="D12" s="70" t="s">
        <v>105</v>
      </c>
      <c r="E12" s="71" t="s">
        <v>2</v>
      </c>
      <c r="F12" s="70" t="s">
        <v>104</v>
      </c>
      <c r="G12" s="70" t="s">
        <v>1</v>
      </c>
      <c r="H12" s="96" t="s">
        <v>108</v>
      </c>
      <c r="I12" s="72" t="s">
        <v>131</v>
      </c>
      <c r="J12" s="72" t="s">
        <v>114</v>
      </c>
      <c r="K12" s="72" t="s">
        <v>115</v>
      </c>
      <c r="L12" s="73" t="s">
        <v>116</v>
      </c>
      <c r="M12" s="74" t="s">
        <v>117</v>
      </c>
    </row>
    <row r="13" spans="1:13" s="11" customFormat="1" ht="34.950000000000003" customHeight="1" x14ac:dyDescent="0.25">
      <c r="A13" s="52">
        <v>5</v>
      </c>
      <c r="B13" s="13" t="s">
        <v>87</v>
      </c>
      <c r="C13" s="12" t="s">
        <v>113</v>
      </c>
      <c r="D13" s="12" t="s">
        <v>106</v>
      </c>
      <c r="E13" s="62">
        <v>43557</v>
      </c>
      <c r="F13" s="12" t="s">
        <v>52</v>
      </c>
      <c r="G13" s="12" t="s">
        <v>101</v>
      </c>
      <c r="H13" s="23">
        <v>1047</v>
      </c>
      <c r="I13" s="21">
        <v>35</v>
      </c>
      <c r="J13" s="37" t="s">
        <v>57</v>
      </c>
      <c r="K13" s="37" t="s">
        <v>58</v>
      </c>
      <c r="L13" s="38" t="s">
        <v>59</v>
      </c>
      <c r="M13" s="39" t="s">
        <v>60</v>
      </c>
    </row>
    <row r="14" spans="1:13" s="11" customFormat="1" ht="34.950000000000003" customHeight="1" x14ac:dyDescent="0.25">
      <c r="A14" s="52">
        <v>6</v>
      </c>
      <c r="B14" s="13" t="s">
        <v>87</v>
      </c>
      <c r="C14" s="12" t="s">
        <v>113</v>
      </c>
      <c r="D14" s="12" t="s">
        <v>106</v>
      </c>
      <c r="E14" s="62">
        <v>43600</v>
      </c>
      <c r="F14" s="12" t="s">
        <v>22</v>
      </c>
      <c r="G14" s="12" t="s">
        <v>98</v>
      </c>
      <c r="H14" s="23">
        <v>355</v>
      </c>
      <c r="I14" s="21">
        <v>67</v>
      </c>
      <c r="J14" s="37" t="s">
        <v>43</v>
      </c>
      <c r="K14" s="37" t="s">
        <v>44</v>
      </c>
      <c r="L14" s="38" t="s">
        <v>45</v>
      </c>
      <c r="M14" s="39" t="s">
        <v>46</v>
      </c>
    </row>
    <row r="15" spans="1:13" s="11" customFormat="1" ht="34.950000000000003" customHeight="1" x14ac:dyDescent="0.25">
      <c r="A15" s="52">
        <v>7</v>
      </c>
      <c r="B15" s="13" t="s">
        <v>87</v>
      </c>
      <c r="C15" s="12" t="s">
        <v>113</v>
      </c>
      <c r="D15" s="12" t="s">
        <v>106</v>
      </c>
      <c r="E15" s="62">
        <v>43676</v>
      </c>
      <c r="F15" s="12" t="s">
        <v>52</v>
      </c>
      <c r="G15" s="12" t="s">
        <v>100</v>
      </c>
      <c r="H15" s="23">
        <v>1540</v>
      </c>
      <c r="I15" s="21">
        <v>35</v>
      </c>
      <c r="J15" s="37" t="s">
        <v>53</v>
      </c>
      <c r="K15" s="37" t="s">
        <v>54</v>
      </c>
      <c r="L15" s="38" t="s">
        <v>55</v>
      </c>
      <c r="M15" s="39" t="s">
        <v>56</v>
      </c>
    </row>
    <row r="16" spans="1:13" s="11" customFormat="1" ht="34.950000000000003" customHeight="1" thickBot="1" x14ac:dyDescent="0.3">
      <c r="A16" s="52">
        <v>8</v>
      </c>
      <c r="B16" s="14" t="s">
        <v>87</v>
      </c>
      <c r="C16" s="18" t="s">
        <v>113</v>
      </c>
      <c r="D16" s="18" t="s">
        <v>106</v>
      </c>
      <c r="E16" s="63">
        <v>43752</v>
      </c>
      <c r="F16" s="18" t="s">
        <v>47</v>
      </c>
      <c r="G16" s="18" t="s">
        <v>99</v>
      </c>
      <c r="H16" s="24">
        <v>200</v>
      </c>
      <c r="I16" s="15">
        <v>200</v>
      </c>
      <c r="J16" s="40" t="s">
        <v>48</v>
      </c>
      <c r="K16" s="40" t="s">
        <v>49</v>
      </c>
      <c r="L16" s="41" t="s">
        <v>50</v>
      </c>
      <c r="M16" s="42" t="s">
        <v>51</v>
      </c>
    </row>
    <row r="17" spans="1:13" ht="34.950000000000003" customHeight="1" thickTop="1" thickBot="1" x14ac:dyDescent="0.3">
      <c r="C17" s="3"/>
      <c r="D17" s="3"/>
      <c r="E17" s="61"/>
      <c r="F17" s="3"/>
      <c r="G17" s="3"/>
      <c r="H17" s="97">
        <f>SUM(H14:H16)</f>
        <v>2095</v>
      </c>
      <c r="I17" s="98"/>
      <c r="J17" s="4"/>
      <c r="K17" s="4"/>
      <c r="L17" s="5"/>
      <c r="M17" s="5"/>
    </row>
    <row r="18" spans="1:13" ht="34.950000000000003" customHeight="1" thickTop="1" thickBot="1" x14ac:dyDescent="0.3">
      <c r="B18" s="46"/>
      <c r="C18" s="51"/>
      <c r="D18" s="51"/>
      <c r="E18" s="61"/>
      <c r="F18" s="51"/>
      <c r="G18" s="3"/>
      <c r="H18" s="17"/>
      <c r="I18" s="87"/>
      <c r="J18" s="4"/>
      <c r="K18" s="4"/>
      <c r="L18" s="5"/>
      <c r="M18" s="5"/>
    </row>
    <row r="19" spans="1:13" ht="34.950000000000003" customHeight="1" thickTop="1" x14ac:dyDescent="0.25">
      <c r="A19" s="2"/>
      <c r="B19" s="69" t="s">
        <v>109</v>
      </c>
      <c r="C19" s="70" t="s">
        <v>110</v>
      </c>
      <c r="D19" s="70" t="s">
        <v>105</v>
      </c>
      <c r="E19" s="71" t="s">
        <v>2</v>
      </c>
      <c r="F19" s="70" t="s">
        <v>104</v>
      </c>
      <c r="G19" s="70" t="s">
        <v>1</v>
      </c>
      <c r="H19" s="96" t="s">
        <v>108</v>
      </c>
      <c r="I19" s="72" t="s">
        <v>131</v>
      </c>
      <c r="J19" s="72" t="s">
        <v>114</v>
      </c>
      <c r="K19" s="72" t="s">
        <v>115</v>
      </c>
      <c r="L19" s="73" t="s">
        <v>116</v>
      </c>
      <c r="M19" s="74" t="s">
        <v>117</v>
      </c>
    </row>
    <row r="20" spans="1:13" ht="34.950000000000003" customHeight="1" x14ac:dyDescent="0.25">
      <c r="A20" s="52">
        <v>9</v>
      </c>
      <c r="B20" s="47" t="s">
        <v>87</v>
      </c>
      <c r="C20" s="21" t="s">
        <v>88</v>
      </c>
      <c r="D20" s="12" t="s">
        <v>106</v>
      </c>
      <c r="E20" s="64">
        <v>43479</v>
      </c>
      <c r="F20" s="21" t="s">
        <v>61</v>
      </c>
      <c r="G20" s="16" t="s">
        <v>102</v>
      </c>
      <c r="H20" s="27">
        <v>425</v>
      </c>
      <c r="I20" s="91">
        <v>167</v>
      </c>
      <c r="J20" s="28" t="s">
        <v>62</v>
      </c>
      <c r="K20" s="28" t="s">
        <v>63</v>
      </c>
      <c r="L20" s="43" t="s">
        <v>64</v>
      </c>
      <c r="M20" s="30" t="s">
        <v>65</v>
      </c>
    </row>
    <row r="21" spans="1:13" ht="34.950000000000003" customHeight="1" thickBot="1" x14ac:dyDescent="0.3">
      <c r="A21" s="52">
        <v>10</v>
      </c>
      <c r="B21" s="14" t="s">
        <v>87</v>
      </c>
      <c r="C21" s="15" t="s">
        <v>88</v>
      </c>
      <c r="D21" s="18" t="s">
        <v>106</v>
      </c>
      <c r="E21" s="59">
        <v>43788</v>
      </c>
      <c r="F21" s="15" t="s">
        <v>61</v>
      </c>
      <c r="G21" s="15" t="s">
        <v>103</v>
      </c>
      <c r="H21" s="24">
        <v>500</v>
      </c>
      <c r="I21" s="86">
        <v>167</v>
      </c>
      <c r="J21" s="33" t="s">
        <v>66</v>
      </c>
      <c r="K21" s="33" t="s">
        <v>67</v>
      </c>
      <c r="L21" s="34" t="s">
        <v>68</v>
      </c>
      <c r="M21" s="35" t="s">
        <v>69</v>
      </c>
    </row>
    <row r="22" spans="1:13" ht="34.950000000000003" customHeight="1" thickTop="1" thickBot="1" x14ac:dyDescent="0.3">
      <c r="C22" s="3"/>
      <c r="D22" s="3"/>
      <c r="E22" s="3"/>
      <c r="F22" s="3"/>
      <c r="G22" s="3"/>
      <c r="H22" s="108">
        <f>SUM(H20:H21)</f>
        <v>925</v>
      </c>
      <c r="I22" s="109"/>
      <c r="J22" s="19"/>
      <c r="K22" s="4"/>
      <c r="L22" s="5"/>
      <c r="M22" s="5"/>
    </row>
    <row r="23" spans="1:13" ht="34.950000000000003" customHeight="1" thickTop="1" thickBot="1" x14ac:dyDescent="0.3">
      <c r="C23" s="3"/>
      <c r="D23" s="3"/>
      <c r="E23" s="3"/>
      <c r="F23" s="3"/>
      <c r="G23" s="3"/>
      <c r="H23" s="17"/>
      <c r="I23" s="87"/>
      <c r="J23" s="4"/>
      <c r="K23" s="4"/>
      <c r="L23" s="5"/>
      <c r="M23" s="5"/>
    </row>
    <row r="24" spans="1:13" ht="34.950000000000003" customHeight="1" thickTop="1" thickBot="1" x14ac:dyDescent="0.3">
      <c r="G24" s="81" t="s">
        <v>128</v>
      </c>
      <c r="H24" s="102">
        <f>H5+H10+H17+H22</f>
        <v>5840</v>
      </c>
      <c r="I24" s="95"/>
    </row>
    <row r="25" spans="1:13" ht="34.950000000000003" customHeight="1" thickTop="1" thickBot="1" x14ac:dyDescent="0.3">
      <c r="G25" s="81" t="s">
        <v>129</v>
      </c>
      <c r="H25" s="103">
        <f>H24/5280</f>
        <v>1.106060606060606</v>
      </c>
      <c r="I25" s="95"/>
    </row>
    <row r="26" spans="1:13" ht="15.6" thickTop="1" x14ac:dyDescent="0.25"/>
  </sheetData>
  <mergeCells count="1">
    <mergeCell ref="C1:M1"/>
  </mergeCells>
  <pageMargins left="0.25" right="0.25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26F9-822C-403B-B976-F7632ADCDAC7}">
  <dimension ref="A1:M14"/>
  <sheetViews>
    <sheetView zoomScale="80" zoomScaleNormal="80" workbookViewId="0"/>
  </sheetViews>
  <sheetFormatPr defaultRowHeight="15" x14ac:dyDescent="0.25"/>
  <cols>
    <col min="1" max="1" width="5.5546875" style="1" customWidth="1"/>
    <col min="2" max="2" width="28.77734375" style="6" customWidth="1"/>
    <col min="3" max="3" width="21" style="6" customWidth="1"/>
    <col min="4" max="4" width="14.77734375" style="6" bestFit="1" customWidth="1"/>
    <col min="5" max="5" width="22.5546875" style="6" customWidth="1"/>
    <col min="6" max="6" width="14.44140625" style="6" bestFit="1" customWidth="1"/>
    <col min="7" max="7" width="13.5546875" style="6" customWidth="1"/>
    <col min="8" max="8" width="26.21875" style="7" customWidth="1"/>
    <col min="9" max="9" width="10.5546875" style="90" bestFit="1" customWidth="1"/>
    <col min="10" max="11" width="19.21875" style="8" bestFit="1" customWidth="1"/>
    <col min="12" max="13" width="19.77734375" style="9" bestFit="1" customWidth="1"/>
    <col min="14" max="16384" width="8.88671875" style="110"/>
  </cols>
  <sheetData>
    <row r="1" spans="1:13" ht="34.950000000000003" customHeight="1" thickBot="1" x14ac:dyDescent="0.3">
      <c r="B1" s="117" t="s">
        <v>70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s="1" customFormat="1" ht="34.950000000000003" customHeight="1" thickTop="1" x14ac:dyDescent="0.25">
      <c r="A2" s="2"/>
      <c r="B2" s="69" t="s">
        <v>109</v>
      </c>
      <c r="C2" s="70" t="s">
        <v>110</v>
      </c>
      <c r="D2" s="70" t="s">
        <v>105</v>
      </c>
      <c r="E2" s="71" t="s">
        <v>2</v>
      </c>
      <c r="F2" s="70" t="s">
        <v>104</v>
      </c>
      <c r="G2" s="70" t="s">
        <v>1</v>
      </c>
      <c r="H2" s="96" t="s">
        <v>108</v>
      </c>
      <c r="I2" s="72" t="s">
        <v>131</v>
      </c>
      <c r="J2" s="72" t="s">
        <v>114</v>
      </c>
      <c r="K2" s="72" t="s">
        <v>115</v>
      </c>
      <c r="L2" s="73" t="s">
        <v>116</v>
      </c>
      <c r="M2" s="74" t="s">
        <v>117</v>
      </c>
    </row>
    <row r="3" spans="1:13" ht="34.950000000000003" customHeight="1" thickBot="1" x14ac:dyDescent="0.3">
      <c r="A3" s="1">
        <v>1</v>
      </c>
      <c r="B3" s="14" t="s">
        <v>87</v>
      </c>
      <c r="C3" s="15" t="s">
        <v>88</v>
      </c>
      <c r="D3" s="15" t="s">
        <v>106</v>
      </c>
      <c r="E3" s="68">
        <v>44186</v>
      </c>
      <c r="F3" s="15" t="s">
        <v>89</v>
      </c>
      <c r="G3" s="15" t="s">
        <v>90</v>
      </c>
      <c r="H3" s="24">
        <v>357</v>
      </c>
      <c r="I3" s="86">
        <v>167</v>
      </c>
      <c r="J3" s="33" t="s">
        <v>91</v>
      </c>
      <c r="K3" s="33" t="s">
        <v>92</v>
      </c>
      <c r="L3" s="34" t="s">
        <v>93</v>
      </c>
      <c r="M3" s="35" t="s">
        <v>94</v>
      </c>
    </row>
    <row r="4" spans="1:13" ht="34.950000000000003" customHeight="1" thickTop="1" thickBot="1" x14ac:dyDescent="0.3">
      <c r="H4" s="97">
        <f>SUM(H3:H3)</f>
        <v>357</v>
      </c>
      <c r="I4" s="98"/>
    </row>
    <row r="5" spans="1:13" ht="34.950000000000003" customHeight="1" thickTop="1" thickBot="1" x14ac:dyDescent="0.3">
      <c r="B5" s="111"/>
      <c r="C5" s="111"/>
      <c r="D5" s="111"/>
      <c r="E5" s="111"/>
      <c r="F5" s="111"/>
      <c r="G5" s="111"/>
      <c r="H5" s="111"/>
      <c r="I5" s="112"/>
      <c r="J5" s="111"/>
      <c r="K5" s="111"/>
      <c r="L5" s="111"/>
      <c r="M5" s="111"/>
    </row>
    <row r="6" spans="1:13" s="1" customFormat="1" ht="34.950000000000003" customHeight="1" thickTop="1" x14ac:dyDescent="0.25">
      <c r="A6" s="2"/>
      <c r="B6" s="69" t="s">
        <v>109</v>
      </c>
      <c r="C6" s="70" t="s">
        <v>110</v>
      </c>
      <c r="D6" s="70" t="s">
        <v>105</v>
      </c>
      <c r="E6" s="70" t="s">
        <v>2</v>
      </c>
      <c r="F6" s="70" t="s">
        <v>104</v>
      </c>
      <c r="G6" s="70" t="s">
        <v>1</v>
      </c>
      <c r="H6" s="96" t="s">
        <v>108</v>
      </c>
      <c r="I6" s="72" t="s">
        <v>131</v>
      </c>
      <c r="J6" s="72" t="s">
        <v>114</v>
      </c>
      <c r="K6" s="72" t="s">
        <v>115</v>
      </c>
      <c r="L6" s="73" t="s">
        <v>116</v>
      </c>
      <c r="M6" s="74" t="s">
        <v>117</v>
      </c>
    </row>
    <row r="7" spans="1:13" ht="34.950000000000003" customHeight="1" x14ac:dyDescent="0.25">
      <c r="A7" s="1">
        <v>2</v>
      </c>
      <c r="B7" s="13" t="s">
        <v>71</v>
      </c>
      <c r="C7" s="21" t="s">
        <v>72</v>
      </c>
      <c r="D7" s="21" t="s">
        <v>106</v>
      </c>
      <c r="E7" s="65">
        <v>43888</v>
      </c>
      <c r="F7" s="21" t="s">
        <v>73</v>
      </c>
      <c r="G7" s="21">
        <v>16</v>
      </c>
      <c r="H7" s="23">
        <v>251</v>
      </c>
      <c r="I7" s="85">
        <v>192</v>
      </c>
      <c r="J7" s="28" t="s">
        <v>74</v>
      </c>
      <c r="K7" s="28" t="s">
        <v>75</v>
      </c>
      <c r="L7" s="29" t="s">
        <v>76</v>
      </c>
      <c r="M7" s="30" t="s">
        <v>77</v>
      </c>
    </row>
    <row r="8" spans="1:13" ht="34.950000000000003" customHeight="1" x14ac:dyDescent="0.25">
      <c r="A8" s="1">
        <v>3</v>
      </c>
      <c r="B8" s="13" t="s">
        <v>71</v>
      </c>
      <c r="C8" s="21" t="s">
        <v>72</v>
      </c>
      <c r="D8" s="21" t="s">
        <v>106</v>
      </c>
      <c r="E8" s="65">
        <v>44132</v>
      </c>
      <c r="F8" s="21" t="s">
        <v>73</v>
      </c>
      <c r="G8" s="21">
        <v>18</v>
      </c>
      <c r="H8" s="23">
        <v>233</v>
      </c>
      <c r="I8" s="85">
        <v>192</v>
      </c>
      <c r="J8" s="28" t="s">
        <v>78</v>
      </c>
      <c r="K8" s="28" t="s">
        <v>79</v>
      </c>
      <c r="L8" s="29" t="s">
        <v>80</v>
      </c>
      <c r="M8" s="30" t="s">
        <v>81</v>
      </c>
    </row>
    <row r="9" spans="1:13" ht="34.950000000000003" customHeight="1" thickBot="1" x14ac:dyDescent="0.3">
      <c r="A9" s="1">
        <v>4</v>
      </c>
      <c r="B9" s="14" t="s">
        <v>71</v>
      </c>
      <c r="C9" s="15" t="s">
        <v>72</v>
      </c>
      <c r="D9" s="56" t="s">
        <v>106</v>
      </c>
      <c r="E9" s="66">
        <v>44099</v>
      </c>
      <c r="F9" s="32" t="s">
        <v>82</v>
      </c>
      <c r="G9" s="15">
        <v>18</v>
      </c>
      <c r="H9" s="24">
        <v>244</v>
      </c>
      <c r="I9" s="86">
        <v>201</v>
      </c>
      <c r="J9" s="33" t="s">
        <v>83</v>
      </c>
      <c r="K9" s="33" t="s">
        <v>84</v>
      </c>
      <c r="L9" s="34" t="s">
        <v>85</v>
      </c>
      <c r="M9" s="35" t="s">
        <v>86</v>
      </c>
    </row>
    <row r="10" spans="1:13" ht="34.950000000000003" customHeight="1" thickTop="1" thickBot="1" x14ac:dyDescent="0.3">
      <c r="E10" s="67"/>
      <c r="H10" s="97">
        <f>SUM(H7:H9)</f>
        <v>728</v>
      </c>
      <c r="I10" s="98"/>
    </row>
    <row r="11" spans="1:13" ht="34.950000000000003" customHeight="1" thickTop="1" thickBot="1" x14ac:dyDescent="0.3">
      <c r="E11" s="67"/>
      <c r="H11" s="17"/>
      <c r="I11" s="87"/>
    </row>
    <row r="12" spans="1:13" ht="34.950000000000003" customHeight="1" thickTop="1" thickBot="1" x14ac:dyDescent="0.3">
      <c r="G12" s="81" t="s">
        <v>128</v>
      </c>
      <c r="H12" s="102">
        <f>H4+H10</f>
        <v>1085</v>
      </c>
      <c r="I12" s="95"/>
    </row>
    <row r="13" spans="1:13" ht="34.950000000000003" customHeight="1" thickTop="1" thickBot="1" x14ac:dyDescent="0.3">
      <c r="G13" s="81" t="s">
        <v>129</v>
      </c>
      <c r="H13" s="103">
        <f>H12/5280</f>
        <v>0.20549242424242425</v>
      </c>
      <c r="I13" s="95"/>
    </row>
    <row r="14" spans="1:13" ht="15.6" thickBot="1" x14ac:dyDescent="0.3"/>
  </sheetData>
  <mergeCells count="1">
    <mergeCell ref="B1:M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7C43D-0BBA-4BF7-B1FB-FB95FFB941B3}">
  <dimension ref="A1:M20"/>
  <sheetViews>
    <sheetView zoomScale="80" zoomScaleNormal="80" workbookViewId="0"/>
  </sheetViews>
  <sheetFormatPr defaultColWidth="8.88671875" defaultRowHeight="15" x14ac:dyDescent="0.25"/>
  <cols>
    <col min="1" max="1" width="6" style="1" customWidth="1"/>
    <col min="2" max="2" width="27" style="1" bestFit="1" customWidth="1"/>
    <col min="3" max="3" width="19.6640625" style="1" bestFit="1" customWidth="1"/>
    <col min="4" max="4" width="12.88671875" style="1" bestFit="1" customWidth="1"/>
    <col min="5" max="5" width="20.21875" style="1" bestFit="1" customWidth="1"/>
    <col min="6" max="6" width="24.21875" style="1" bestFit="1" customWidth="1"/>
    <col min="7" max="7" width="12.109375" style="1" bestFit="1" customWidth="1"/>
    <col min="8" max="8" width="24.21875" style="84" bestFit="1" customWidth="1"/>
    <col min="9" max="9" width="9.77734375" style="92" customWidth="1"/>
    <col min="10" max="10" width="15.21875" style="1" customWidth="1"/>
    <col min="11" max="11" width="13.5546875" style="1" bestFit="1" customWidth="1"/>
    <col min="12" max="12" width="16.109375" style="1" bestFit="1" customWidth="1"/>
    <col min="13" max="13" width="15.44140625" style="1" bestFit="1" customWidth="1"/>
    <col min="14" max="16384" width="8.88671875" style="113"/>
  </cols>
  <sheetData>
    <row r="1" spans="1:13" s="110" customFormat="1" ht="34.950000000000003" customHeight="1" thickBot="1" x14ac:dyDescent="0.3">
      <c r="A1" s="1"/>
      <c r="B1" s="117" t="s">
        <v>130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s="1" customFormat="1" ht="34.950000000000003" customHeight="1" thickTop="1" x14ac:dyDescent="0.25">
      <c r="B2" s="69" t="s">
        <v>109</v>
      </c>
      <c r="C2" s="70" t="s">
        <v>110</v>
      </c>
      <c r="D2" s="70" t="s">
        <v>105</v>
      </c>
      <c r="E2" s="71" t="s">
        <v>2</v>
      </c>
      <c r="F2" s="70" t="s">
        <v>104</v>
      </c>
      <c r="G2" s="70" t="s">
        <v>1</v>
      </c>
      <c r="H2" s="82" t="s">
        <v>108</v>
      </c>
      <c r="I2" s="72" t="s">
        <v>131</v>
      </c>
      <c r="J2" s="72" t="s">
        <v>114</v>
      </c>
      <c r="K2" s="72" t="s">
        <v>115</v>
      </c>
      <c r="L2" s="73" t="s">
        <v>116</v>
      </c>
      <c r="M2" s="74" t="s">
        <v>117</v>
      </c>
    </row>
    <row r="3" spans="1:13" ht="34.950000000000003" customHeight="1" thickBot="1" x14ac:dyDescent="0.3">
      <c r="A3" s="1">
        <v>1</v>
      </c>
      <c r="B3" s="55" t="s">
        <v>87</v>
      </c>
      <c r="C3" s="75" t="s">
        <v>113</v>
      </c>
      <c r="D3" s="75" t="s">
        <v>119</v>
      </c>
      <c r="E3" s="76">
        <v>44279</v>
      </c>
      <c r="F3" s="75" t="s">
        <v>120</v>
      </c>
      <c r="G3" s="75" t="s">
        <v>121</v>
      </c>
      <c r="H3" s="83">
        <v>555</v>
      </c>
      <c r="I3" s="93">
        <v>226</v>
      </c>
      <c r="J3" s="75">
        <v>40.025556000000002</v>
      </c>
      <c r="K3" s="75">
        <v>40.024583</v>
      </c>
      <c r="L3" s="75">
        <v>-80.323417000000006</v>
      </c>
      <c r="M3" s="77">
        <v>-80.324860999999999</v>
      </c>
    </row>
    <row r="4" spans="1:13" ht="34.950000000000003" customHeight="1" thickTop="1" thickBot="1" x14ac:dyDescent="0.3">
      <c r="B4" s="2"/>
      <c r="C4" s="2"/>
      <c r="D4" s="2"/>
      <c r="E4" s="79"/>
      <c r="F4" s="2"/>
      <c r="G4" s="80"/>
      <c r="H4" s="114">
        <f>SUM(H3)</f>
        <v>555</v>
      </c>
      <c r="I4" s="94"/>
      <c r="J4" s="2"/>
      <c r="K4" s="2"/>
      <c r="L4" s="2"/>
      <c r="M4" s="2"/>
    </row>
    <row r="5" spans="1:13" ht="34.950000000000003" customHeight="1" thickTop="1" thickBot="1" x14ac:dyDescent="0.3">
      <c r="E5" s="78"/>
    </row>
    <row r="6" spans="1:13" s="1" customFormat="1" ht="34.950000000000003" customHeight="1" thickTop="1" x14ac:dyDescent="0.25">
      <c r="B6" s="69" t="s">
        <v>109</v>
      </c>
      <c r="C6" s="70" t="s">
        <v>110</v>
      </c>
      <c r="D6" s="70" t="s">
        <v>105</v>
      </c>
      <c r="E6" s="71" t="s">
        <v>2</v>
      </c>
      <c r="F6" s="70" t="s">
        <v>104</v>
      </c>
      <c r="G6" s="70" t="s">
        <v>1</v>
      </c>
      <c r="H6" s="82" t="s">
        <v>108</v>
      </c>
      <c r="I6" s="72" t="s">
        <v>131</v>
      </c>
      <c r="J6" s="72" t="s">
        <v>114</v>
      </c>
      <c r="K6" s="72" t="s">
        <v>115</v>
      </c>
      <c r="L6" s="73" t="s">
        <v>116</v>
      </c>
      <c r="M6" s="74" t="s">
        <v>117</v>
      </c>
    </row>
    <row r="7" spans="1:13" ht="34.950000000000003" customHeight="1" thickBot="1" x14ac:dyDescent="0.3">
      <c r="A7" s="1">
        <v>2</v>
      </c>
      <c r="B7" s="55" t="s">
        <v>87</v>
      </c>
      <c r="C7" s="75" t="s">
        <v>122</v>
      </c>
      <c r="D7" s="75" t="s">
        <v>119</v>
      </c>
      <c r="E7" s="76">
        <v>44340</v>
      </c>
      <c r="F7" s="75" t="s">
        <v>123</v>
      </c>
      <c r="G7" s="75" t="s">
        <v>124</v>
      </c>
      <c r="H7" s="83">
        <v>800</v>
      </c>
      <c r="I7" s="93">
        <v>228</v>
      </c>
      <c r="J7" s="75">
        <v>39.953268999999999</v>
      </c>
      <c r="K7" s="75">
        <v>39.951635000000003</v>
      </c>
      <c r="L7" s="75">
        <v>-80.252376999999996</v>
      </c>
      <c r="M7" s="77">
        <v>-80.251896000000002</v>
      </c>
    </row>
    <row r="8" spans="1:13" ht="34.950000000000003" customHeight="1" thickTop="1" thickBot="1" x14ac:dyDescent="0.3">
      <c r="B8" s="2"/>
      <c r="C8" s="2"/>
      <c r="D8" s="2"/>
      <c r="E8" s="79"/>
      <c r="F8" s="2"/>
      <c r="G8" s="80"/>
      <c r="H8" s="114">
        <f>SUM(H7)</f>
        <v>800</v>
      </c>
      <c r="I8" s="94"/>
      <c r="J8" s="2"/>
      <c r="K8" s="2"/>
      <c r="L8" s="2"/>
      <c r="M8" s="2"/>
    </row>
    <row r="9" spans="1:13" ht="34.950000000000003" customHeight="1" thickTop="1" thickBot="1" x14ac:dyDescent="0.3">
      <c r="E9" s="78"/>
    </row>
    <row r="10" spans="1:13" s="1" customFormat="1" ht="34.950000000000003" customHeight="1" thickTop="1" x14ac:dyDescent="0.25">
      <c r="B10" s="69" t="s">
        <v>109</v>
      </c>
      <c r="C10" s="70" t="s">
        <v>110</v>
      </c>
      <c r="D10" s="70" t="s">
        <v>105</v>
      </c>
      <c r="E10" s="71" t="s">
        <v>2</v>
      </c>
      <c r="F10" s="70" t="s">
        <v>104</v>
      </c>
      <c r="G10" s="70" t="s">
        <v>1</v>
      </c>
      <c r="H10" s="82" t="s">
        <v>108</v>
      </c>
      <c r="I10" s="72" t="s">
        <v>131</v>
      </c>
      <c r="J10" s="72" t="s">
        <v>114</v>
      </c>
      <c r="K10" s="72" t="s">
        <v>115</v>
      </c>
      <c r="L10" s="73" t="s">
        <v>116</v>
      </c>
      <c r="M10" s="74" t="s">
        <v>117</v>
      </c>
    </row>
    <row r="11" spans="1:13" ht="34.950000000000003" customHeight="1" thickBot="1" x14ac:dyDescent="0.3">
      <c r="A11" s="1">
        <v>3</v>
      </c>
      <c r="B11" s="55" t="s">
        <v>71</v>
      </c>
      <c r="C11" s="75" t="s">
        <v>72</v>
      </c>
      <c r="D11" s="75" t="s">
        <v>119</v>
      </c>
      <c r="E11" s="76">
        <v>44333</v>
      </c>
      <c r="F11" s="75" t="s">
        <v>82</v>
      </c>
      <c r="G11" s="75">
        <v>19</v>
      </c>
      <c r="H11" s="83">
        <v>600</v>
      </c>
      <c r="I11" s="93">
        <v>201</v>
      </c>
      <c r="J11" s="75">
        <v>40.076963999999997</v>
      </c>
      <c r="K11" s="75">
        <v>40.075242000000003</v>
      </c>
      <c r="L11" s="75">
        <v>-80.504108000000002</v>
      </c>
      <c r="M11" s="77">
        <v>-80.505369000000002</v>
      </c>
    </row>
    <row r="12" spans="1:13" ht="34.950000000000003" customHeight="1" thickTop="1" thickBot="1" x14ac:dyDescent="0.3">
      <c r="B12" s="2"/>
      <c r="C12" s="2"/>
      <c r="D12" s="2"/>
      <c r="E12" s="79"/>
      <c r="F12" s="2"/>
      <c r="G12" s="80"/>
      <c r="H12" s="114">
        <f>SUM(H11)</f>
        <v>600</v>
      </c>
      <c r="I12" s="94"/>
      <c r="J12" s="2"/>
      <c r="K12" s="2"/>
      <c r="L12" s="2"/>
      <c r="M12" s="2"/>
    </row>
    <row r="13" spans="1:13" ht="34.950000000000003" customHeight="1" thickTop="1" thickBot="1" x14ac:dyDescent="0.3">
      <c r="E13" s="78"/>
    </row>
    <row r="14" spans="1:13" s="1" customFormat="1" ht="34.950000000000003" customHeight="1" thickTop="1" x14ac:dyDescent="0.25">
      <c r="B14" s="69" t="s">
        <v>109</v>
      </c>
      <c r="C14" s="70" t="s">
        <v>110</v>
      </c>
      <c r="D14" s="70" t="s">
        <v>105</v>
      </c>
      <c r="E14" s="71" t="s">
        <v>2</v>
      </c>
      <c r="F14" s="70" t="s">
        <v>104</v>
      </c>
      <c r="G14" s="70" t="s">
        <v>1</v>
      </c>
      <c r="H14" s="82" t="s">
        <v>108</v>
      </c>
      <c r="I14" s="72" t="s">
        <v>131</v>
      </c>
      <c r="J14" s="72" t="s">
        <v>114</v>
      </c>
      <c r="K14" s="72" t="s">
        <v>115</v>
      </c>
      <c r="L14" s="73" t="s">
        <v>116</v>
      </c>
      <c r="M14" s="74" t="s">
        <v>117</v>
      </c>
    </row>
    <row r="15" spans="1:13" ht="34.950000000000003" customHeight="1" thickBot="1" x14ac:dyDescent="0.3">
      <c r="A15" s="1">
        <v>4</v>
      </c>
      <c r="B15" s="55" t="s">
        <v>125</v>
      </c>
      <c r="C15" s="75" t="s">
        <v>112</v>
      </c>
      <c r="D15" s="75" t="s">
        <v>119</v>
      </c>
      <c r="E15" s="76">
        <v>44287</v>
      </c>
      <c r="F15" s="75" t="s">
        <v>126</v>
      </c>
      <c r="G15" s="75" t="s">
        <v>127</v>
      </c>
      <c r="H15" s="83">
        <v>450</v>
      </c>
      <c r="I15" s="93">
        <v>9</v>
      </c>
      <c r="J15" s="75">
        <v>39.836806000000003</v>
      </c>
      <c r="K15" s="75">
        <v>39.836860999999999</v>
      </c>
      <c r="L15" s="75">
        <v>-80.249555999999998</v>
      </c>
      <c r="M15" s="77">
        <v>-80.248138999999995</v>
      </c>
    </row>
    <row r="16" spans="1:13" ht="34.950000000000003" customHeight="1" thickTop="1" thickBot="1" x14ac:dyDescent="0.3">
      <c r="B16" s="2"/>
      <c r="C16" s="2"/>
      <c r="D16" s="2"/>
      <c r="E16" s="79"/>
      <c r="F16" s="2"/>
      <c r="G16" s="80"/>
      <c r="H16" s="114">
        <f>SUM(H15)</f>
        <v>450</v>
      </c>
      <c r="I16" s="94"/>
      <c r="J16" s="2"/>
      <c r="K16" s="2"/>
      <c r="L16" s="2"/>
      <c r="M16" s="2"/>
    </row>
    <row r="17" spans="7:9" ht="34.950000000000003" customHeight="1" thickTop="1" thickBot="1" x14ac:dyDescent="0.3"/>
    <row r="18" spans="7:9" ht="34.950000000000003" customHeight="1" thickTop="1" thickBot="1" x14ac:dyDescent="0.3">
      <c r="G18" s="81" t="s">
        <v>128</v>
      </c>
      <c r="H18" s="115">
        <f>H4+H8+H12+H16</f>
        <v>2405</v>
      </c>
      <c r="I18" s="95"/>
    </row>
    <row r="19" spans="7:9" ht="34.950000000000003" customHeight="1" thickTop="1" thickBot="1" x14ac:dyDescent="0.3">
      <c r="G19" s="81" t="s">
        <v>129</v>
      </c>
      <c r="H19" s="116">
        <f>H18/5280</f>
        <v>0.45549242424242425</v>
      </c>
      <c r="I19" s="95"/>
    </row>
    <row r="20" spans="7:9" ht="15.6" thickTop="1" x14ac:dyDescent="0.25"/>
  </sheetData>
  <mergeCells count="1">
    <mergeCell ref="B1:M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183147DE5841428E3B055DF8E06B0F" ma:contentTypeVersion="11" ma:contentTypeDescription="Create a new document." ma:contentTypeScope="" ma:versionID="62de9772f3c03429e4898b9b791547a2">
  <xsd:schema xmlns:xsd="http://www.w3.org/2001/XMLSchema" xmlns:xs="http://www.w3.org/2001/XMLSchema" xmlns:p="http://schemas.microsoft.com/office/2006/metadata/properties" xmlns:ns2="f21fc0e8-0ea7-429d-b805-d35143cd6aa7" xmlns:ns3="075bf4ee-0d98-430d-925c-fe4ac2b36c96" targetNamespace="http://schemas.microsoft.com/office/2006/metadata/properties" ma:root="true" ma:fieldsID="c96bd721aadfd30d750dafa6121a15a1" ns2:_="" ns3:_="">
    <xsd:import namespace="f21fc0e8-0ea7-429d-b805-d35143cd6aa7"/>
    <xsd:import namespace="075bf4ee-0d98-430d-925c-fe4ac2b36c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fc0e8-0ea7-429d-b805-d35143cd6a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bf4ee-0d98-430d-925c-fe4ac2b36c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E8A563-040E-4C8F-83D1-D650C99B3BF9}"/>
</file>

<file path=customXml/itemProps2.xml><?xml version="1.0" encoding="utf-8"?>
<ds:datastoreItem xmlns:ds="http://schemas.openxmlformats.org/officeDocument/2006/customXml" ds:itemID="{BB15163A-4AFC-4331-852C-954C6BC94E4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a607a33b-3db6-4c29-911e-dd431811d9ac"/>
    <ds:schemaRef ds:uri="http://purl.org/dc/terms/"/>
    <ds:schemaRef ds:uri="http://schemas.openxmlformats.org/package/2006/metadata/core-properties"/>
    <ds:schemaRef ds:uri="594022c7-28a7-4e5c-8854-df6a7ef56d4f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2671AA-731B-45B9-BCD9-3C8DCCBC3B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Pooling 2018</vt:lpstr>
      <vt:lpstr>Pooling 2019</vt:lpstr>
      <vt:lpstr>Pooling 2020</vt:lpstr>
      <vt:lpstr>Pooling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Shuler, Gregory</dc:creator>
  <cp:keywords/>
  <dc:description/>
  <cp:lastModifiedBy>Shuler, Gregory</cp:lastModifiedBy>
  <cp:revision/>
  <dcterms:created xsi:type="dcterms:W3CDTF">2020-09-11T14:16:51Z</dcterms:created>
  <dcterms:modified xsi:type="dcterms:W3CDTF">2022-03-04T15:45:51Z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0x01010086183147DE5841428E3B055DF8E06B0F</vt:lpwstr>
  </property>
</Properties>
</file>