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3272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<sst xmlns="http://schemas.openxmlformats.org/spreadsheetml/2006/main" count="29" uniqueCount="26">
  <si>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NITROGEN (N) CREDIT CALCULATIONS:</t>
  </si>
  <si>
    <t>1. Tons to be exported</t>
  </si>
  <si>
    <t>2. Manure analysis (#N/T)</t>
  </si>
  <si>
    <t>3. Total N in manure                            (1x2)</t>
  </si>
  <si>
    <t>4. Manure N availability   (PSU Ag. Guide)</t>
  </si>
  <si>
    <t>5.Available N for crops                       (3x4)</t>
  </si>
  <si>
    <t>6. N lost from manure                          (3-5)</t>
  </si>
  <si>
    <t>9. Nitrogen reaching the Bay           (6x7x8)</t>
  </si>
  <si>
    <t>Calculations for manure replacement with commercial fertilizer applications:</t>
  </si>
  <si>
    <t>10. Commercial N needed for crops (5x2.0)</t>
  </si>
  <si>
    <t>11. Commercial N available for crop uptake (10x 0.5)</t>
  </si>
  <si>
    <t>PHOSPORUS (P) CREDIT CALCULATIONS:</t>
  </si>
  <si>
    <t>8.Edge of segment (N)</t>
  </si>
  <si>
    <t>13. Edge of segment (N)</t>
  </si>
  <si>
    <t>7. Watershed delivery ratio (N)</t>
  </si>
  <si>
    <t>12. Watershed delivery ratio (N)</t>
  </si>
  <si>
    <t>17.N credits held in reserve           (15 x 0.1)</t>
  </si>
  <si>
    <t xml:space="preserve">18. Total N credits available    </t>
  </si>
  <si>
    <t>9. Phosphorus reaching the Bay</t>
  </si>
  <si>
    <t>18. Total P credits available</t>
  </si>
  <si>
    <t>15. Reduction in Phosphorus reaching the Bay</t>
  </si>
  <si>
    <t>15. Reduction in Nitrogen reaching the Bay       (9-14)</t>
  </si>
  <si>
    <t>14.  Commercial Nitrogen reaching the Bay   (11x12x13)</t>
  </si>
  <si>
    <t>14.  Commercial Phosphorus Reaching the Bay</t>
  </si>
  <si>
    <t>16. 3:1 Trading (Uncertainity) Ratio (15 x 0.333)</t>
  </si>
  <si>
    <t>2. Manure analysis (P/T)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</si>
</sst>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_(* #,##0.000_);_(* \(#,##0.000\);_(* &quot;-&quot;??_);_(@_)"/>
    <numFmt numFmtId="172" formatCode="_(* #,##0.0_);_(* \(#,##0.0\);_(* &quot;-&quot;?_);_(@_)"/>
    <numFmt numFmtId="173" formatCode="_(* #,##0.0000_);_(* \(#,##0.00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169" fontId="4" fillId="0" borderId="11" xfId="42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3" fillId="0" borderId="0" xfId="0" applyNumberFormat="1" applyFont="1" applyFill="1" applyAlignment="1">
      <alignment wrapText="1"/>
    </xf>
    <xf numFmtId="169" fontId="4" fillId="0" borderId="11" xfId="0" applyNumberFormat="1" applyFont="1" applyFill="1" applyBorder="1" applyAlignment="1">
      <alignment vertical="top" wrapText="1"/>
    </xf>
    <xf numFmtId="43" fontId="4" fillId="0" borderId="11" xfId="0" applyNumberFormat="1" applyFont="1" applyFill="1" applyBorder="1" applyAlignment="1">
      <alignment vertical="top" wrapText="1"/>
    </xf>
    <xf numFmtId="171" fontId="4" fillId="0" borderId="11" xfId="0" applyNumberFormat="1" applyFont="1" applyFill="1" applyBorder="1" applyAlignment="1">
      <alignment vertical="top" wrapText="1"/>
    </xf>
    <xf numFmtId="171" fontId="3" fillId="0" borderId="0" xfId="0" applyNumberFormat="1" applyFont="1" applyFill="1" applyAlignment="1">
      <alignment wrapText="1"/>
    </xf>
    <xf numFmtId="169" fontId="4" fillId="0" borderId="12" xfId="42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169" fontId="4" fillId="0" borderId="13" xfId="0" applyNumberFormat="1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 wrapText="1"/>
    </xf>
    <xf numFmtId="168" fontId="3" fillId="0" borderId="0" xfId="0" applyNumberFormat="1" applyFont="1" applyFill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169" fontId="4" fillId="0" borderId="14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169" fontId="4" fillId="0" borderId="15" xfId="0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168" fontId="4" fillId="0" borderId="15" xfId="0" applyNumberFormat="1" applyFont="1" applyFill="1" applyBorder="1" applyAlignment="1">
      <alignment vertical="top" wrapText="1"/>
    </xf>
    <xf numFmtId="169" fontId="4" fillId="0" borderId="15" xfId="42" applyNumberFormat="1" applyFont="1" applyFill="1" applyBorder="1" applyAlignment="1">
      <alignment vertical="top" wrapText="1"/>
    </xf>
    <xf numFmtId="169" fontId="43" fillId="0" borderId="11" xfId="0" applyNumberFormat="1" applyFont="1" applyFill="1" applyBorder="1" applyAlignment="1">
      <alignment vertical="top" wrapText="1"/>
    </xf>
    <xf numFmtId="168" fontId="43" fillId="0" borderId="11" xfId="0" applyNumberFormat="1" applyFont="1" applyFill="1" applyBorder="1" applyAlignment="1">
      <alignment vertical="top" wrapText="1"/>
    </xf>
    <xf numFmtId="9" fontId="4" fillId="0" borderId="0" xfId="57" applyFont="1" applyFill="1" applyBorder="1" applyAlignment="1">
      <alignment horizontal="center" vertical="center" wrapText="1"/>
    </xf>
    <xf numFmtId="9" fontId="3" fillId="0" borderId="0" xfId="57" applyFont="1" applyFill="1" applyAlignment="1">
      <alignment horizontal="center" vertical="top" wrapText="1"/>
    </xf>
    <xf numFmtId="0" fontId="44" fillId="0" borderId="0" xfId="0" applyFont="1" applyFill="1" applyBorder="1" applyAlignment="1">
      <alignment wrapText="1"/>
    </xf>
    <xf numFmtId="169" fontId="45" fillId="0" borderId="12" xfId="42" applyNumberFormat="1" applyFont="1" applyFill="1" applyBorder="1" applyAlignment="1">
      <alignment vertical="top" wrapText="1"/>
    </xf>
    <xf numFmtId="169" fontId="45" fillId="0" borderId="11" xfId="0" applyNumberFormat="1" applyFont="1" applyFill="1" applyBorder="1" applyAlignment="1">
      <alignment vertical="top" wrapText="1"/>
    </xf>
    <xf numFmtId="43" fontId="45" fillId="0" borderId="11" xfId="0" applyNumberFormat="1" applyFont="1" applyFill="1" applyBorder="1" applyAlignment="1">
      <alignment vertical="top" wrapText="1"/>
    </xf>
    <xf numFmtId="171" fontId="45" fillId="0" borderId="11" xfId="0" applyNumberFormat="1" applyFont="1" applyFill="1" applyBorder="1" applyAlignment="1">
      <alignment vertical="top" wrapText="1"/>
    </xf>
    <xf numFmtId="0" fontId="44" fillId="0" borderId="0" xfId="0" applyFont="1" applyFill="1" applyAlignment="1">
      <alignment wrapText="1"/>
    </xf>
    <xf numFmtId="168" fontId="45" fillId="0" borderId="13" xfId="0" applyNumberFormat="1" applyFont="1" applyFill="1" applyBorder="1" applyAlignment="1">
      <alignment vertical="top" wrapText="1"/>
    </xf>
    <xf numFmtId="171" fontId="44" fillId="0" borderId="0" xfId="0" applyNumberFormat="1" applyFont="1" applyFill="1" applyAlignment="1">
      <alignment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6.28125" style="1" customWidth="1"/>
    <col min="2" max="3" width="12.00390625" style="9" customWidth="1"/>
    <col min="4" max="4" width="12.00390625" style="36" customWidth="1"/>
    <col min="5" max="5" width="11.00390625" style="1" customWidth="1"/>
    <col min="6" max="6" width="30.28125" style="1" customWidth="1"/>
    <col min="7" max="7" width="14.7109375" style="1" customWidth="1"/>
    <col min="8" max="16384" width="9.140625" style="1" customWidth="1"/>
  </cols>
  <sheetData>
    <row r="1" spans="1:8" ht="22.5" customHeight="1" thickBot="1">
      <c r="A1" s="37" t="s">
        <v>0</v>
      </c>
      <c r="B1" s="38"/>
      <c r="C1" s="11"/>
      <c r="D1" s="29"/>
      <c r="F1" s="40" t="s">
        <v>11</v>
      </c>
      <c r="G1" s="40"/>
      <c r="H1" s="11"/>
    </row>
    <row r="2" spans="1:8" ht="13.5" customHeight="1" thickBot="1">
      <c r="A2" s="2" t="s">
        <v>1</v>
      </c>
      <c r="B2" s="3">
        <v>4000</v>
      </c>
      <c r="C2" s="10">
        <v>1</v>
      </c>
      <c r="D2" s="30">
        <v>1</v>
      </c>
      <c r="F2" s="20" t="s">
        <v>1</v>
      </c>
      <c r="G2" s="24">
        <v>4000</v>
      </c>
      <c r="H2" s="24">
        <v>1</v>
      </c>
    </row>
    <row r="3" spans="1:8" ht="14.25" customHeight="1" thickBot="1">
      <c r="A3" s="2" t="s">
        <v>2</v>
      </c>
      <c r="B3" s="6">
        <v>75.8</v>
      </c>
      <c r="C3" s="6">
        <v>75.8</v>
      </c>
      <c r="D3" s="31">
        <v>75.8</v>
      </c>
      <c r="F3" s="20" t="s">
        <v>25</v>
      </c>
      <c r="G3" s="21">
        <v>53.9</v>
      </c>
      <c r="H3" s="21">
        <v>53.9</v>
      </c>
    </row>
    <row r="4" spans="1:8" ht="25.5" customHeight="1" thickBot="1">
      <c r="A4" s="2" t="s">
        <v>3</v>
      </c>
      <c r="B4" s="6">
        <f>B2*B3</f>
        <v>303200</v>
      </c>
      <c r="C4" s="6">
        <f>C2*C3</f>
        <v>75.8</v>
      </c>
      <c r="D4" s="31">
        <f>D2*D3</f>
        <v>75.8</v>
      </c>
      <c r="F4" s="4"/>
      <c r="G4" s="15"/>
      <c r="H4" s="11"/>
    </row>
    <row r="5" spans="1:8" ht="26.25" customHeight="1" thickBot="1">
      <c r="A5" s="2" t="s">
        <v>4</v>
      </c>
      <c r="B5" s="7">
        <v>0.15</v>
      </c>
      <c r="C5" s="7">
        <v>0.15</v>
      </c>
      <c r="D5" s="32">
        <v>0.5</v>
      </c>
      <c r="F5" s="4"/>
      <c r="G5" s="4"/>
      <c r="H5" s="4"/>
    </row>
    <row r="6" spans="1:8" ht="24.75" customHeight="1" thickBot="1">
      <c r="A6" s="2" t="s">
        <v>5</v>
      </c>
      <c r="B6" s="6">
        <f>B5*B4</f>
        <v>45480</v>
      </c>
      <c r="C6" s="6">
        <f>C5*C4</f>
        <v>11.37</v>
      </c>
      <c r="D6" s="31">
        <f>D5*D4</f>
        <v>37.9</v>
      </c>
      <c r="F6" s="4"/>
      <c r="G6" s="15"/>
      <c r="H6" s="11"/>
    </row>
    <row r="7" spans="1:8" ht="37.5" customHeight="1" thickBot="1">
      <c r="A7" s="2" t="s">
        <v>6</v>
      </c>
      <c r="B7" s="6">
        <f>B4-B6</f>
        <v>257720</v>
      </c>
      <c r="C7" s="6">
        <f>C4-C6</f>
        <v>64.42999999999999</v>
      </c>
      <c r="D7" s="31">
        <f>D4-D6</f>
        <v>37.9</v>
      </c>
      <c r="F7" s="4"/>
      <c r="G7" s="4"/>
      <c r="H7" s="4"/>
    </row>
    <row r="8" spans="1:8" ht="23.25" customHeight="1" thickBot="1">
      <c r="A8" s="2" t="s">
        <v>14</v>
      </c>
      <c r="B8" s="8">
        <v>0.961</v>
      </c>
      <c r="C8" s="8">
        <v>0.961</v>
      </c>
      <c r="D8" s="33">
        <v>0.961</v>
      </c>
      <c r="F8" s="4"/>
      <c r="G8" s="4"/>
      <c r="H8" s="4"/>
    </row>
    <row r="9" spans="1:8" ht="25.5" customHeight="1" thickBot="1">
      <c r="A9" s="2" t="s">
        <v>12</v>
      </c>
      <c r="B9" s="8">
        <v>0.5</v>
      </c>
      <c r="C9" s="8">
        <v>0.5</v>
      </c>
      <c r="D9" s="33">
        <v>0.5</v>
      </c>
      <c r="F9" s="4"/>
      <c r="G9" s="15"/>
      <c r="H9" s="17"/>
    </row>
    <row r="10" spans="1:8" ht="12" customHeight="1" thickBot="1">
      <c r="A10" s="2" t="s">
        <v>7</v>
      </c>
      <c r="B10" s="6">
        <f>B7*B8*B9</f>
        <v>123834.45999999999</v>
      </c>
      <c r="C10" s="6">
        <f>C7*C8*C9</f>
        <v>30.958614999999995</v>
      </c>
      <c r="D10" s="31">
        <f>D7*D8*D9</f>
        <v>18.21095</v>
      </c>
      <c r="F10" s="14" t="s">
        <v>18</v>
      </c>
      <c r="G10" s="19">
        <f>B10/8</f>
        <v>15479.307499999999</v>
      </c>
      <c r="H10" s="19">
        <f>C10/8</f>
        <v>3.8698268749999993</v>
      </c>
    </row>
    <row r="11" spans="1:8" ht="34.5" customHeight="1" thickBot="1">
      <c r="A11" s="37" t="s">
        <v>8</v>
      </c>
      <c r="B11" s="39"/>
      <c r="C11" s="1"/>
      <c r="D11" s="34"/>
      <c r="F11" s="4"/>
      <c r="G11" s="4"/>
      <c r="H11" s="4"/>
    </row>
    <row r="12" spans="1:8" ht="24.75" customHeight="1" thickBot="1">
      <c r="A12" s="2" t="s">
        <v>9</v>
      </c>
      <c r="B12" s="12">
        <f>B6*2</f>
        <v>90960</v>
      </c>
      <c r="C12" s="12">
        <f>C6*2</f>
        <v>22.74</v>
      </c>
      <c r="D12" s="35">
        <f>D6*1</f>
        <v>37.9</v>
      </c>
      <c r="E12" s="28">
        <v>1</v>
      </c>
      <c r="F12" s="27"/>
      <c r="G12" s="4"/>
      <c r="H12" s="17"/>
    </row>
    <row r="13" spans="1:8" ht="24.75" customHeight="1" thickBot="1">
      <c r="A13" s="2" t="s">
        <v>10</v>
      </c>
      <c r="B13" s="6">
        <f>B12*0.5</f>
        <v>45480</v>
      </c>
      <c r="C13" s="6">
        <f>C12*0.5</f>
        <v>11.37</v>
      </c>
      <c r="D13" s="31">
        <f>D12*0.75</f>
        <v>28.424999999999997</v>
      </c>
      <c r="F13" s="40"/>
      <c r="G13" s="40"/>
      <c r="H13" s="11"/>
    </row>
    <row r="14" spans="1:8" ht="24" customHeight="1" thickBot="1">
      <c r="A14" s="2" t="s">
        <v>15</v>
      </c>
      <c r="B14" s="8">
        <v>0.961</v>
      </c>
      <c r="C14" s="8">
        <v>0.961</v>
      </c>
      <c r="D14" s="33">
        <v>0.961</v>
      </c>
      <c r="F14" s="4"/>
      <c r="G14" s="15"/>
      <c r="H14" s="11"/>
    </row>
    <row r="15" spans="1:8" ht="21.75" customHeight="1" thickBot="1">
      <c r="A15" s="2" t="s">
        <v>13</v>
      </c>
      <c r="B15" s="8">
        <v>0.5</v>
      </c>
      <c r="C15" s="8">
        <v>0.5</v>
      </c>
      <c r="D15" s="33">
        <v>0.5</v>
      </c>
      <c r="F15" s="15"/>
      <c r="G15" s="11"/>
      <c r="H15" s="11"/>
    </row>
    <row r="16" spans="1:8" ht="33" customHeight="1" thickBot="1">
      <c r="A16" s="2" t="s">
        <v>22</v>
      </c>
      <c r="B16" s="6">
        <f>B13*B14*B15</f>
        <v>21853.14</v>
      </c>
      <c r="C16" s="6">
        <f>C13*C14*C15</f>
        <v>5.463284999999999</v>
      </c>
      <c r="D16" s="31">
        <f>D13*D14*D15</f>
        <v>13.658212499999998</v>
      </c>
      <c r="F16" s="20" t="s">
        <v>23</v>
      </c>
      <c r="G16" s="21">
        <f>B16/8</f>
        <v>2731.6425</v>
      </c>
      <c r="H16" s="23">
        <f>C16/8</f>
        <v>0.6829106249999999</v>
      </c>
    </row>
    <row r="17" spans="1:8" ht="42.75" customHeight="1" thickBot="1">
      <c r="A17" s="2" t="s">
        <v>21</v>
      </c>
      <c r="B17" s="6">
        <f>B10-B16</f>
        <v>101981.31999999999</v>
      </c>
      <c r="C17" s="6">
        <f>C10-C16</f>
        <v>25.495329999999996</v>
      </c>
      <c r="D17" s="31">
        <f>D10-D16</f>
        <v>4.552737500000003</v>
      </c>
      <c r="F17" s="20" t="s">
        <v>20</v>
      </c>
      <c r="G17" s="22">
        <f>G10-G16</f>
        <v>12747.664999999999</v>
      </c>
      <c r="H17" s="23">
        <f>H10-H16</f>
        <v>3.1869162499999995</v>
      </c>
    </row>
    <row r="18" spans="1:8" ht="46.5" customHeight="1" thickBot="1">
      <c r="A18" s="2" t="s">
        <v>24</v>
      </c>
      <c r="B18" s="6">
        <f>(B17*0.333)</f>
        <v>33959.77956</v>
      </c>
      <c r="C18" s="6">
        <f>(C17*0.333)</f>
        <v>8.489944889999999</v>
      </c>
      <c r="D18" s="31">
        <f>(D17*0.333)</f>
        <v>1.516061587500001</v>
      </c>
      <c r="F18" s="2" t="s">
        <v>24</v>
      </c>
      <c r="G18" s="6">
        <f>(G17*0.333)</f>
        <v>4244.972445</v>
      </c>
      <c r="H18" s="13">
        <f>(H17*0.333)</f>
        <v>1.0612431112499998</v>
      </c>
    </row>
    <row r="19" spans="1:8" ht="33" customHeight="1" thickBot="1">
      <c r="A19" s="2" t="s">
        <v>16</v>
      </c>
      <c r="B19" s="6">
        <f>B18*0.1</f>
        <v>3395.9779560000006</v>
      </c>
      <c r="C19" s="6">
        <f>C18*0.1</f>
        <v>0.8489944889999999</v>
      </c>
      <c r="D19" s="31">
        <f>D18*0.1</f>
        <v>0.1516061587500001</v>
      </c>
      <c r="F19" s="2" t="s">
        <v>16</v>
      </c>
      <c r="G19" s="6">
        <f>G18*0.1</f>
        <v>424.4972445000001</v>
      </c>
      <c r="H19" s="13">
        <f>H18*0.1</f>
        <v>0.10612431112499998</v>
      </c>
    </row>
    <row r="20" spans="1:8" ht="33" customHeight="1" thickBot="1">
      <c r="A20" s="2" t="s">
        <v>17</v>
      </c>
      <c r="B20" s="25">
        <f>(B18*0.9)</f>
        <v>30563.801604000004</v>
      </c>
      <c r="C20" s="25">
        <f>(C18*0.9)</f>
        <v>7.640950400999999</v>
      </c>
      <c r="D20" s="25">
        <f>(D18*0.9)</f>
        <v>1.3644554287500008</v>
      </c>
      <c r="F20" s="20" t="s">
        <v>19</v>
      </c>
      <c r="G20" s="25">
        <f>(G18*0.9)</f>
        <v>3820.4752005000005</v>
      </c>
      <c r="H20" s="26">
        <f>(H18*0.9)</f>
        <v>0.9551188001249998</v>
      </c>
    </row>
    <row r="21" spans="2:8" ht="14.25" customHeight="1">
      <c r="B21" s="16"/>
      <c r="F21" s="4"/>
      <c r="G21" s="4"/>
      <c r="H21" s="17"/>
    </row>
    <row r="22" spans="6:8" ht="12">
      <c r="F22" s="4"/>
      <c r="G22" s="4"/>
      <c r="H22" s="11"/>
    </row>
    <row r="23" spans="6:8" ht="12">
      <c r="F23" s="4"/>
      <c r="G23" s="4"/>
      <c r="H23" s="11"/>
    </row>
    <row r="24" spans="6:8" ht="12">
      <c r="F24" s="4"/>
      <c r="G24" s="4"/>
      <c r="H24" s="17"/>
    </row>
    <row r="25" spans="6:8" ht="12">
      <c r="F25" s="4"/>
      <c r="G25" s="4"/>
      <c r="H25" s="17"/>
    </row>
    <row r="26" spans="6:8" ht="12">
      <c r="F26" s="4"/>
      <c r="G26" s="18"/>
      <c r="H26" s="17"/>
    </row>
    <row r="27" ht="11.25">
      <c r="H27" s="5"/>
    </row>
  </sheetData>
  <sheetProtection/>
  <mergeCells count="4">
    <mergeCell ref="A1:B1"/>
    <mergeCell ref="A11:B11"/>
    <mergeCell ref="F1:G1"/>
    <mergeCell ref="F13:G13"/>
  </mergeCell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annsmith</dc:creator>
  <cp:keywords/>
  <dc:description/>
  <cp:lastModifiedBy>Build-User</cp:lastModifiedBy>
  <cp:lastPrinted>2010-02-17T15:37:25Z</cp:lastPrinted>
  <dcterms:created xsi:type="dcterms:W3CDTF">2009-10-14T18:55:55Z</dcterms:created>
  <dcterms:modified xsi:type="dcterms:W3CDTF">2016-11-17T17:10:16Z</dcterms:modified>
  <cp:category/>
  <cp:version/>
  <cp:contentType/>
  <cp:contentStatus/>
</cp:coreProperties>
</file>