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<sst xmlns="http://schemas.openxmlformats.org/spreadsheetml/2006/main" count="1904" uniqueCount="880">
  <si>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</si>
  <si>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</si>
  <si>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</si>
  <si>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</si>
  <si>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</si>
  <si>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</si>
  <si>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</si>
  <si>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</si>
  <si>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</si>
  <si>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</si>
  <si>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</si>
  <si>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</si>
  <si>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</si>
  <si>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</si>
  <si>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</si>
  <si>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</si>
  <si>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</si>
  <si>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</si>
  <si>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</si>
  <si>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</si>
  <si>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</si>
  <si>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</si>
  <si>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</si>
  <si>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</si>
  <si>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</si>
  <si>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</si>
  <si>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</si>
  <si>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</si>
  <si>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</si>
  <si>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</si>
  <si>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</si>
  <si>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</si>
  <si>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</si>
  <si>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</si>
  <si>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</si>
  <si>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</si>
  <si>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</si>
  <si>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</si>
  <si>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</si>
  <si>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</si>
  <si>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</si>
  <si>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</si>
  <si>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</si>
  <si>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</si>
  <si>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</si>
  <si>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</si>
  <si>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</si>
  <si>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</si>
  <si>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</si>
  <si>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</si>
  <si>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</si>
  <si>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</si>
  <si>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</si>
  <si>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</si>
  <si>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</si>
  <si>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</si>
  <si>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</si>
  <si>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</si>
  <si>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</si>
  <si>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</si>
  <si>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</si>
  <si>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</si>
  <si>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</si>
  <si>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</si>
  <si>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</si>
  <si>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</si>
  <si>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</si>
  <si>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</si>
  <si>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</si>
  <si>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</si>
  <si>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</si>
  <si>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</si>
  <si>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</si>
  <si>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</si>
  <si>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</si>
  <si>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</si>
  <si>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</si>
  <si>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</si>
  <si>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</si>
  <si>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</si>
  <si>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</si>
  <si>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</si>
  <si>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</si>
  <si>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</si>
  <si>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</si>
  <si>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</si>
  <si>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</si>
  <si>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</si>
  <si>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</si>
  <si>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</si>
  <si>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</si>
  <si>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</si>
  <si>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</si>
  <si>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</si>
  <si>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</si>
  <si>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</si>
  <si>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</si>
  <si>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</si>
  <si>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</si>
  <si>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</si>
  <si>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</si>
  <si>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</si>
  <si>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</si>
  <si>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</si>
  <si>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</si>
  <si>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</si>
  <si>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</si>
  <si>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</si>
  <si>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</si>
  <si>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</si>
  <si>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</si>
  <si>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</si>
  <si>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</si>
  <si>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</si>
  <si>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</si>
  <si>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</si>
  <si>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</si>
  <si>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</si>
  <si>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</si>
  <si>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</si>
  <si>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</si>
  <si>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</si>
  <si>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</si>
  <si>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</si>
  <si>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</si>
  <si>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</si>
  <si>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</si>
  <si>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</si>
  <si>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</si>
  <si>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</si>
  <si>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</si>
  <si>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</si>
  <si>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</si>
  <si>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</si>
  <si>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</si>
  <si>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</si>
  <si>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</si>
  <si>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</si>
  <si>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</si>
  <si>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</si>
  <si>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</si>
  <si>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</si>
  <si>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</si>
  <si>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</si>
  <si>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</si>
  <si>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</si>
  <si>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</si>
  <si>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</si>
  <si>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</si>
  <si>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</si>
  <si>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</si>
  <si>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</si>
  <si>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</si>
  <si>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</si>
  <si>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</si>
  <si>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</si>
  <si>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</si>
  <si>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</si>
  <si>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</si>
  <si>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</si>
  <si>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</si>
  <si>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</si>
  <si>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</si>
  <si>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</si>
  <si>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</si>
  <si>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</si>
  <si>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</si>
  <si>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</si>
  <si>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</si>
  <si>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</si>
  <si>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</si>
  <si>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</si>
  <si>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</si>
  <si>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</si>
  <si>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</si>
  <si>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</si>
  <si>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</si>
  <si>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</si>
  <si>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</si>
  <si>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</si>
  <si>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</si>
  <si>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</si>
  <si>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</si>
  <si>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</si>
  <si>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</si>
  <si>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</si>
  <si>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</si>
  <si>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</si>
  <si>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</si>
  <si>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</si>
  <si>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</si>
  <si>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</si>
  <si>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</si>
  <si>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</si>
  <si>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</si>
  <si>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</si>
  <si>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</si>
  <si>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</si>
  <si>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</si>
  <si>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</si>
  <si>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</si>
  <si>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</si>
  <si>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</si>
  <si>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</si>
  <si>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</si>
  <si>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</si>
  <si>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</si>
  <si>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</si>
  <si>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</si>
  <si>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</si>
  <si>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</si>
  <si>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</si>
  <si>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</si>
  <si>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</si>
  <si>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</si>
  <si>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</si>
  <si>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</si>
  <si>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</si>
  <si>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</si>
  <si>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</si>
  <si>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</si>
  <si>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</si>
  <si>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</si>
  <si>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</si>
  <si>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</si>
  <si>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</si>
  <si>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</si>
  <si>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</si>
  <si>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</si>
  <si>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</si>
  <si>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</si>
  <si>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</si>
  <si>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</si>
  <si>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</si>
  <si>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</si>
  <si>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</si>
  <si>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</si>
  <si>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</si>
  <si>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</si>
  <si>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</si>
  <si>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</si>
  <si>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</si>
  <si>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</si>
  <si>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</si>
  <si>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</si>
  <si>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</si>
  <si>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</si>
  <si>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</si>
  <si>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</si>
  <si>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</si>
  <si>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</si>
  <si>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</si>
  <si>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</si>
  <si>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</si>
  <si>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</si>
  <si>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</si>
  <si>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</si>
  <si>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</si>
  <si>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</si>
  <si>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</si>
  <si>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</si>
  <si>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</si>
  <si>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</si>
  <si>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</si>
  <si>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</si>
  <si>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</si>
  <si>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</si>
  <si>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</si>
  <si>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</si>
  <si>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</si>
  <si>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</si>
  <si>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</si>
  <si>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</si>
  <si>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</si>
  <si>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</si>
  <si>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</si>
  <si>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</si>
  <si>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</si>
  <si>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</si>
  <si>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</si>
  <si>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</si>
  <si>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</si>
  <si>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</si>
  <si>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</si>
  <si>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</si>
  <si>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</si>
  <si>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</si>
  <si>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</si>
  <si>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</si>
  <si>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</si>
  <si>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</si>
  <si>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</si>
  <si>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</si>
  <si>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</si>
  <si>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</si>
  <si>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</si>
  <si>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</si>
  <si>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</si>
  <si>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</si>
  <si>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</si>
  <si>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</si>
  <si>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</si>
  <si>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</si>
  <si>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</si>
  <si>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</si>
  <si>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</si>
  <si>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</si>
  <si>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</si>
  <si>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</si>
  <si>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</si>
  <si>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</si>
  <si>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</si>
  <si>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</si>
  <si>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</si>
  <si>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</si>
  <si>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</si>
  <si>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</si>
  <si>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</si>
  <si>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</si>
  <si>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</si>
  <si>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</si>
  <si>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</si>
  <si>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</si>
  <si>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</si>
  <si>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</si>
  <si>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</si>
  <si>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</si>
  <si>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</si>
  <si>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</si>
  <si>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</si>
  <si>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</si>
  <si>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</si>
  <si>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</si>
  <si>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</si>
  <si>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</si>
  <si>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</si>
  <si>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</si>
  <si>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</si>
  <si>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</si>
  <si>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</si>
  <si>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</si>
  <si>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</si>
  <si>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</si>
  <si>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</si>
  <si>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</si>
  <si>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</si>
  <si>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</si>
  <si>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</si>
  <si>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</si>
  <si>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</si>
  <si>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</si>
  <si>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</si>
  <si>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</si>
  <si>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</si>
  <si>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</si>
  <si>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</si>
  <si>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</si>
  <si>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</si>
  <si>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</si>
  <si>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</si>
  <si>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</si>
  <si>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</si>
  <si>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</si>
  <si>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</si>
  <si>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</si>
  <si>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</si>
  <si>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</si>
  <si>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</si>
  <si>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</si>
  <si>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</si>
  <si>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</si>
  <si>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</si>
  <si>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</si>
  <si>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</si>
  <si>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</si>
  <si>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</si>
  <si>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</si>
  <si>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</si>
  <si>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</si>
  <si>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</si>
  <si>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</si>
  <si>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</si>
  <si>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</si>
  <si>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</si>
  <si>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</si>
  <si>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</si>
  <si>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</si>
  <si>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</si>
  <si>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</si>
  <si>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</si>
  <si>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</si>
  <si>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</si>
  <si>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</si>
  <si>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</si>
  <si>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</si>
  <si>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</si>
  <si>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</si>
  <si>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</si>
  <si>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</si>
  <si>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</si>
  <si>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</si>
  <si>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</si>
  <si>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</si>
  <si>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</si>
  <si>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</si>
  <si>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</si>
  <si>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</si>
  <si>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</si>
  <si>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</si>
  <si>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</si>
  <si>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</si>
  <si>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</si>
  <si>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</si>
  <si>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</si>
  <si>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</si>
  <si>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</si>
  <si>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</si>
  <si>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</si>
  <si>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</si>
  <si>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</si>
  <si>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</si>
  <si>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</si>
  <si>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</si>
  <si>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</si>
  <si>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</si>
  <si>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</si>
  <si>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</si>
  <si>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</si>
  <si>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</si>
  <si>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</si>
  <si>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</si>
  <si>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</si>
  <si>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</si>
  <si>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</si>
  <si>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</si>
  <si>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</si>
  <si>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</si>
  <si>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</si>
  <si>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</si>
  <si>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</si>
  <si>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</si>
  <si>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</si>
  <si>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</si>
  <si>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</si>
  <si>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</si>
  <si>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</si>
  <si>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</si>
  <si>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</si>
  <si>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</si>
  <si>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</si>
  <si>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</si>
  <si>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</si>
  <si>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</si>
  <si>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</si>
  <si>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</si>
  <si>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</si>
  <si>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</si>
  <si>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</si>
  <si>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</si>
  <si>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</si>
  <si>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</si>
  <si>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</si>
  <si>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</si>
  <si>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</si>
  <si>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</si>
  <si>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</si>
  <si>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</si>
  <si>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</si>
  <si>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</si>
  <si>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</si>
  <si>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</si>
  <si>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</si>
  <si>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</si>
  <si>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</si>
  <si>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</si>
  <si>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</si>
  <si>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</si>
  <si>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</si>
  <si>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</si>
  <si>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</si>
  <si>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</si>
  <si>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</si>
  <si>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</si>
  <si>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</si>
  <si>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</si>
  <si>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</si>
  <si>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</si>
  <si>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</si>
  <si>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</si>
  <si>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</si>
  <si>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</si>
  <si>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</si>
  <si>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</si>
  <si>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</si>
  <si>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</si>
  <si>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</si>
  <si>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</si>
  <si>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</si>
  <si>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</si>
  <si>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</si>
  <si>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</si>
  <si>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</si>
  <si>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</si>
  <si>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</si>
  <si>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</si>
  <si>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</si>
  <si>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</si>
  <si>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</si>
  <si>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</si>
  <si>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</si>
  <si>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</si>
  <si>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</si>
  <si>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</si>
  <si>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</si>
  <si>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</si>
  <si>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</si>
  <si>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</si>
  <si>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</si>
  <si>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</si>
  <si>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</si>
  <si>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</si>
  <si>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</si>
  <si>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</si>
  <si>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</si>
  <si>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</si>
  <si>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</si>
  <si>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</si>
  <si>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</si>
  <si>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</si>
  <si>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</si>
  <si>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</si>
  <si>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</si>
  <si>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</si>
  <si>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</si>
  <si>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</si>
  <si>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</si>
  <si>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</si>
  <si>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</si>
  <si>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</si>
  <si>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</si>
  <si>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</si>
  <si>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</si>
  <si>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</si>
  <si>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</si>
  <si>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</si>
  <si>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</si>
  <si>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</si>
  <si>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</si>
  <si>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</si>
  <si>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</si>
  <si>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</si>
  <si>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</si>
  <si>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</si>
  <si>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</si>
  <si>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</si>
  <si>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</si>
  <si>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</si>
  <si>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</si>
  <si>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</si>
  <si>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</si>
  <si>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</si>
  <si>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</si>
  <si>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</si>
  <si>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</si>
  <si>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</si>
  <si>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</si>
  <si>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</si>
  <si>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</si>
  <si>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</si>
  <si>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</si>
  <si>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</si>
  <si>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</si>
  <si>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</si>
  <si>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</si>
  <si>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</si>
  <si>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</si>
  <si>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</si>
  <si>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</si>
  <si>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</si>
  <si>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</si>
  <si>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</si>
  <si>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</si>
  <si>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</si>
  <si>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</si>
  <si>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</si>
  <si>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</si>
  <si>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</si>
  <si>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</si>
  <si>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</si>
  <si>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</si>
  <si>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</si>
  <si>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</si>
  <si>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</si>
  <si>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</si>
  <si>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</si>
  <si>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</si>
  <si>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</si>
  <si>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</si>
  <si>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</si>
  <si>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</si>
  <si>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</si>
  <si>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</si>
  <si>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</si>
  <si>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</si>
  <si>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</si>
  <si>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</si>
  <si>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</si>
  <si>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</si>
  <si>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</si>
  <si>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</si>
  <si>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</si>
  <si>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</si>
  <si>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</si>
  <si>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</si>
  <si>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</si>
  <si>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</si>
  <si>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</si>
  <si>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</si>
  <si>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</si>
  <si>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</si>
  <si>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</si>
  <si>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</si>
  <si>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</si>
  <si>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</si>
  <si>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</si>
  <si>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</si>
  <si>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</si>
  <si>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</si>
  <si>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</si>
  <si>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</si>
  <si>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</si>
  <si>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</si>
  <si>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</si>
  <si>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</si>
  <si>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</si>
  <si>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</si>
  <si>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</si>
  <si>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</si>
  <si>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</si>
  <si>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</si>
  <si>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</si>
  <si>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</si>
  <si>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</si>
  <si>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</si>
  <si>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</si>
  <si>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</si>
  <si>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</si>
  <si>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</si>
  <si>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</si>
  <si>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</si>
  <si>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</si>
  <si>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</si>
  <si>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</si>
  <si>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</si>
  <si>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</si>
  <si>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</si>
  <si>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</si>
  <si>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</si>
  <si>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</si>
  <si>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</si>
  <si>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</si>
  <si>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</si>
  <si>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</si>
  <si>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</si>
  <si>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</si>
  <si>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</si>
  <si>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</si>
  <si>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</si>
  <si>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</si>
  <si>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</si>
  <si>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</si>
  <si>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</si>
  <si>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</si>
  <si>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</si>
  <si>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</si>
  <si>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</si>
  <si>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</si>
  <si>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</si>
  <si>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</si>
  <si>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</si>
  <si>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</si>
  <si>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</si>
  <si>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</si>
  <si>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</si>
  <si>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</si>
  <si>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</si>
  <si>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</si>
  <si>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</si>
  <si>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</si>
  <si>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</si>
  <si>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</si>
  <si>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</si>
  <si>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</si>
  <si>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</si>
  <si>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</si>
  <si>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</si>
  <si>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</si>
  <si>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</si>
  <si>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</si>
  <si>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</si>
  <si>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</si>
  <si>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</si>
  <si>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</si>
  <si>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</si>
  <si>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</si>
  <si>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</si>
  <si>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</si>
  <si>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</si>
  <si>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</si>
  <si>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</si>
  <si>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</si>
  <si>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</si>
  <si>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</si>
  <si>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</si>
  <si>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</si>
  <si>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</si>
  <si>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</si>
  <si>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</si>
  <si>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</si>
  <si>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</si>
  <si>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</si>
  <si>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</si>
  <si>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</si>
  <si>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</si>
  <si>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</si>
  <si>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</si>
  <si>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</si>
  <si>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</si>
  <si>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</si>
  <si>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</si>
  <si>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</si>
  <si>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</si>
  <si>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</si>
  <si>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</si>
  <si>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</si>
  <si>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</si>
  <si>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</si>
  <si>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</si>
  <si>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</si>
  <si>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</si>
  <si>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</si>
  <si>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</si>
  <si>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</si>
  <si>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</si>
  <si>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</si>
  <si>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</si>
  <si>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</si>
  <si>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</si>
  <si>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</si>
  <si>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</si>
  <si>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</si>
  <si>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</si>
  <si>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</si>
  <si>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</si>
  <si>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</si>
  <si>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</si>
  <si>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</si>
  <si>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</si>
  <si>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</si>
  <si>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</si>
  <si>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</si>
  <si>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</si>
  <si>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</si>
  <si>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</si>
  <si>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</si>
  <si>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</si>
  <si>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</si>
  <si>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</si>
  <si>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</si>
  <si>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</si>
  <si>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</si>
  <si>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</si>
  <si>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</si>
  <si>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</si>
  <si>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</si>
  <si>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</si>
  <si>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</si>
  <si>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</si>
  <si>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</si>
  <si>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</si>
  <si>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</si>
  <si>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</si>
  <si>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</si>
  <si>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</si>
  <si>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</si>
  <si>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</si>
  <si>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</si>
  <si>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</si>
  <si>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</si>
  <si>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</si>
  <si>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</si>
  <si>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</si>
  <si>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</si>
  <si>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</si>
  <si>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</si>
  <si>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</si>
  <si>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</si>
  <si>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</si>
  <si>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</si>
  <si>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</si>
  <si>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</si>
  <si>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</si>
  <si>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</si>
  <si>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</si>
  <si>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</si>
  <si>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</si>
  <si>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</si>
  <si>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</si>
  <si>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</si>
  <si>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</si>
  <si>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</si>
  <si>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</si>
  <si>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</si>
  <si>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</si>
  <si>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</si>
  <si>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</si>
  <si>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</si>
  <si>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</si>
  <si>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</si>
  <si>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</si>
  <si>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</si>
  <si>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</si>
  <si>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</si>
  <si>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</si>
  <si>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</si>
  <si>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</si>
  <si>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</si>
  <si>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</si>
  <si>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</si>
  <si>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</si>
  <si>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</si>
  <si>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</si>
  <si>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</si>
  <si>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</si>
  <si>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</si>
  <si>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</si>
  <si>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</si>
  <si>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</si>
  <si>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</si>
  <si>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</si>
  <si>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</si>
  <si>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</si>
  <si>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</si>
  <si>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</si>
  <si>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</si>
  <si>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</si>
  <si>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</si>
  <si>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</si>
  <si>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</si>
  <si>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</si>
  <si>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</si>
  <si>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</si>
  <si>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</si>
  <si>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</si>
  <si>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</si>
  <si>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</si>
  <si>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</si>
  <si>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</si>
  <si>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</si>
  <si>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</si>
  <si>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</si>
  <si>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</si>
  <si>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</si>
  <si>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</si>
  <si>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</si>
  <si>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</si>
  <si>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</si>
  <si>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</si>
  <si>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</si>
  <si>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</si>
  <si>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</si>
  <si>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</si>
  <si>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</si>
  <si>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</si>
  <si>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</si>
  <si>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</si>
  <si>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</si>
  <si>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</si>
  <si>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</si>
  <si>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6355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</si>
</sst>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4" sqref="I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15.2</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6.3</v>
      </c>
      <c r="G57" s="41" t="str">
        <f>VLOOKUP(F55,'Data Tables'!$A$249:$D$270,3,FALSE)</f>
        <v>lbs/1000 gallons</v>
      </c>
      <c r="H57" s="26"/>
      <c r="I57" s="40"/>
      <c r="J57" s="154">
        <v>6.3</v>
      </c>
      <c r="K57" s="41" t="str">
        <f>VLOOKUP(J55,'Data Tables'!$A$249:$D$270,3,FALSE)</f>
        <v>lbs/1000 gallons</v>
      </c>
      <c r="L57" s="26"/>
      <c r="M57" s="26"/>
    </row>
    <row r="58" spans="1:13" ht="12.75">
      <c r="A58" s="136" t="s">
        <v>772</v>
      </c>
      <c r="B58" s="41" t="s">
        <v>410</v>
      </c>
      <c r="C58" s="26"/>
      <c r="D58" s="26"/>
      <c r="E58" s="26"/>
      <c r="F58" s="154">
        <v>23.69</v>
      </c>
      <c r="G58" s="41" t="str">
        <f>VLOOKUP(F55,'Data Tables'!$A$249:$E$270,5,FALSE)</f>
        <v>1000 gallons/ac</v>
      </c>
      <c r="H58" s="40"/>
      <c r="I58" s="40"/>
      <c r="J58" s="154">
        <v>23.69</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589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1394.0160022207558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15.2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627.30720099934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627.30720099934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583.3956969293862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583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525</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6355 F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15.2</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6.3</v>
      </c>
      <c r="G63" s="117" t="str">
        <f>'CREDIT CALCULATION FORM'!G57</f>
        <v>lbs/1000 gallons</v>
      </c>
      <c r="H63" s="110"/>
      <c r="I63" s="117"/>
      <c r="J63" s="101">
        <f>'CREDIT CALCULATION FORM'!J57</f>
        <v>6.3</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23.69</v>
      </c>
      <c r="G65" s="117" t="str">
        <f>'CREDIT CALCULATION FORM'!G58</f>
        <v>1000 gallons/ac</v>
      </c>
      <c r="H65" s="117"/>
      <c r="I65" s="117"/>
      <c r="J65" s="101">
        <f>'CREDIT CALCULATION FORM'!J58</f>
        <v>23.69</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Volusia </v>
      </c>
      <c r="G106" s="505"/>
      <c r="H106" s="505"/>
      <c r="I106" s="506"/>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1394.0160022207558</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15.2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627.30720099934</v>
      </c>
      <c r="G153" s="120" t="s">
        <v>693</v>
      </c>
      <c r="H153" s="122"/>
      <c r="I153" s="211"/>
      <c r="J153" s="254"/>
      <c r="K153" s="254"/>
      <c r="L153" s="120"/>
      <c r="M153" s="120"/>
    </row>
    <row r="154" spans="1:13" ht="12.75">
      <c r="A154" s="110"/>
      <c r="B154" s="110"/>
      <c r="C154" s="110"/>
      <c r="D154" s="141" t="s">
        <v>64</v>
      </c>
      <c r="E154" s="212"/>
      <c r="F154" s="281">
        <f>IF(F43=0,"0",(F136-F153)/F43)</f>
        <v>50.44136850140894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627.30720099934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627.30720099934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583.3956969293862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583.3956969293862</v>
      </c>
      <c r="G180" s="110" t="s">
        <v>101</v>
      </c>
      <c r="H180" s="110"/>
      <c r="I180" s="110"/>
      <c r="J180" s="110"/>
      <c r="K180" s="110"/>
      <c r="L180" s="110"/>
      <c r="M180" s="110"/>
    </row>
    <row r="181" spans="1:13" ht="13.5" thickBot="1">
      <c r="A181" s="110"/>
      <c r="B181" s="116" t="s">
        <v>77</v>
      </c>
      <c r="C181" s="415"/>
      <c r="D181" s="415"/>
      <c r="E181" s="415"/>
      <c r="F181" s="416">
        <f>ROUND(F180,0)</f>
        <v>583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524.7</v>
      </c>
      <c r="G184" s="420" t="s">
        <v>101</v>
      </c>
      <c r="H184" s="110"/>
      <c r="I184" s="110"/>
      <c r="J184" s="110"/>
      <c r="K184" s="110"/>
      <c r="L184" s="110"/>
      <c r="M184" s="110"/>
    </row>
    <row r="185" spans="1:13" ht="15.75" thickBot="1">
      <c r="A185" s="110"/>
      <c r="B185" s="112" t="s">
        <v>75</v>
      </c>
      <c r="C185" s="421"/>
      <c r="D185" s="421"/>
      <c r="E185" s="421"/>
      <c r="F185" s="414">
        <f>ROUND(F184,0)</f>
        <v>525</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65"/>
      <c r="C2" s="565"/>
      <c r="D2" s="565"/>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62" t="s">
        <v>628</v>
      </c>
      <c r="B82" s="572" t="s">
        <v>503</v>
      </c>
      <c r="C82" s="560"/>
      <c r="D82" s="16"/>
      <c r="E82" s="5"/>
      <c r="F82" s="5"/>
      <c r="G82" s="5"/>
    </row>
    <row r="83" spans="1:7" ht="12.75">
      <c r="A83" s="563"/>
      <c r="B83" s="573"/>
      <c r="C83" s="561"/>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8"/>
      <c r="D123" s="379"/>
      <c r="E123" s="45"/>
      <c r="F123" s="378"/>
      <c r="G123" s="22"/>
    </row>
    <row r="124" spans="1:7" ht="12.75">
      <c r="A124" s="576" t="s">
        <v>774</v>
      </c>
      <c r="B124" s="579" t="s">
        <v>845</v>
      </c>
      <c r="D124" s="380"/>
      <c r="E124" s="381"/>
      <c r="F124" s="16"/>
      <c r="G124" s="5"/>
    </row>
    <row r="125" spans="1:7" ht="12.75">
      <c r="A125" s="577"/>
      <c r="B125" s="580"/>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5"/>
      <c r="C247" s="505"/>
      <c r="D247" s="505"/>
      <c r="E247" s="506"/>
    </row>
    <row r="248" spans="1:5" ht="12.75">
      <c r="A248" s="28" t="s">
        <v>672</v>
      </c>
      <c r="B248" s="574" t="s">
        <v>673</v>
      </c>
      <c r="C248" s="575"/>
      <c r="D248" s="575"/>
      <c r="E248" s="228" t="s">
        <v>865</v>
      </c>
    </row>
    <row r="249" spans="1:5" ht="12.75">
      <c r="A249" s="223" t="s">
        <v>848</v>
      </c>
      <c r="B249" s="224">
        <v>28</v>
      </c>
      <c r="C249" s="570" t="s">
        <v>121</v>
      </c>
      <c r="D249" s="569"/>
      <c r="E249" s="6" t="s">
        <v>120</v>
      </c>
    </row>
    <row r="250" spans="1:5" ht="12.75">
      <c r="A250" s="31" t="s">
        <v>852</v>
      </c>
      <c r="B250" s="32">
        <v>10</v>
      </c>
      <c r="C250" s="558" t="s">
        <v>674</v>
      </c>
      <c r="D250" s="586"/>
      <c r="E250" s="7" t="s">
        <v>864</v>
      </c>
    </row>
    <row r="251" spans="1:5" ht="12.75">
      <c r="A251" s="31" t="s">
        <v>850</v>
      </c>
      <c r="B251" s="32">
        <v>9</v>
      </c>
      <c r="C251" s="558" t="s">
        <v>674</v>
      </c>
      <c r="D251" s="586"/>
      <c r="E251" s="7" t="s">
        <v>864</v>
      </c>
    </row>
    <row r="252" spans="1:5" ht="12.75">
      <c r="A252" s="33" t="s">
        <v>851</v>
      </c>
      <c r="B252" s="222">
        <v>7</v>
      </c>
      <c r="C252" s="584" t="s">
        <v>674</v>
      </c>
      <c r="D252" s="585"/>
      <c r="E252" s="8" t="s">
        <v>864</v>
      </c>
    </row>
    <row r="253" spans="1:5" ht="12.75">
      <c r="A253" s="58" t="s">
        <v>849</v>
      </c>
      <c r="B253" s="58">
        <v>36</v>
      </c>
      <c r="C253" s="570" t="s">
        <v>121</v>
      </c>
      <c r="D253" s="569"/>
      <c r="E253" s="405" t="s">
        <v>120</v>
      </c>
    </row>
    <row r="254" spans="1:5" ht="12.75">
      <c r="A254" s="104" t="s">
        <v>846</v>
      </c>
      <c r="B254" s="105">
        <v>11</v>
      </c>
      <c r="C254" s="568" t="s">
        <v>674</v>
      </c>
      <c r="D254" s="569"/>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70" t="s">
        <v>121</v>
      </c>
      <c r="D257" s="569"/>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6" t="s">
        <v>676</v>
      </c>
      <c r="B273" s="567"/>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124:A125"/>
    <mergeCell ref="A123:B123"/>
    <mergeCell ref="B124:B125"/>
    <mergeCell ref="A131:B131"/>
    <mergeCell ref="C270:D270"/>
    <mergeCell ref="C252:D252"/>
    <mergeCell ref="C251:D251"/>
    <mergeCell ref="C250:D250"/>
    <mergeCell ref="C253:D253"/>
    <mergeCell ref="C255:D255"/>
    <mergeCell ref="C263:D263"/>
    <mergeCell ref="C267:D267"/>
    <mergeCell ref="A81:B81"/>
    <mergeCell ref="C266:D266"/>
    <mergeCell ref="B82:B83"/>
    <mergeCell ref="C265:D265"/>
    <mergeCell ref="C260:D260"/>
    <mergeCell ref="A247:E247"/>
    <mergeCell ref="B248:D248"/>
    <mergeCell ref="C261:D261"/>
    <mergeCell ref="C264:D264"/>
    <mergeCell ref="C82:C83"/>
    <mergeCell ref="A82:A83"/>
    <mergeCell ref="C259:D259"/>
    <mergeCell ref="A2:H2"/>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2021-06-29T15:05:58Z</dcterms:modified>
  <cp:category/>
  <cp:version/>
  <cp:contentType/>
  <cp:contentStatus/>
</cp:coreProperties>
</file>