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<sst xmlns="http://schemas.openxmlformats.org/spreadsheetml/2006/main" count="1888" uniqueCount="880">
  <si>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</si>
  <si>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</si>
  <si>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</si>
  <si>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</si>
  <si>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</si>
  <si>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</si>
  <si>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</si>
  <si>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</si>
  <si>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</si>
  <si>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</si>
  <si>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</si>
  <si>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</si>
  <si>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</si>
  <si>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</si>
  <si>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</si>
  <si>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</si>
  <si>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</si>
  <si>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</si>
  <si>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</si>
  <si>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</si>
  <si>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</si>
  <si>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</si>
  <si>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</si>
  <si>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</si>
  <si>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</si>
  <si>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</si>
  <si>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</si>
  <si>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</si>
  <si>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</si>
  <si>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</si>
  <si>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</si>
  <si>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</si>
  <si>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</si>
  <si>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</si>
  <si>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</si>
  <si>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</si>
  <si>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</si>
  <si>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</si>
  <si>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</si>
  <si>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</si>
  <si>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</si>
  <si>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</si>
  <si>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</si>
  <si>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</si>
  <si>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</si>
  <si>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</si>
  <si>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</si>
  <si>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</si>
  <si>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</si>
  <si>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</si>
  <si>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</si>
  <si>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</si>
  <si>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</si>
  <si>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</si>
  <si>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</si>
  <si>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</si>
  <si>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</si>
  <si>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</si>
  <si>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</si>
  <si>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</si>
  <si>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</si>
  <si>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</si>
  <si>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</si>
  <si>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</si>
  <si>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</si>
  <si>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</si>
  <si>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</si>
  <si>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</si>
  <si>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</si>
  <si>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</si>
  <si>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</si>
  <si>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</si>
  <si>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</si>
  <si>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</si>
  <si>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</si>
  <si>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</si>
  <si>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</si>
  <si>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</si>
  <si>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</si>
  <si>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</si>
  <si>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</si>
  <si>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</si>
  <si>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</si>
  <si>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</si>
  <si>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</si>
  <si>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</si>
  <si>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</si>
  <si>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</si>
  <si>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</si>
  <si>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</si>
  <si>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</si>
  <si>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</si>
  <si>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</si>
  <si>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</si>
  <si>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</si>
  <si>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</si>
  <si>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</si>
  <si>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</si>
  <si>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</si>
  <si>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</si>
  <si>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</si>
  <si>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</si>
  <si>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</si>
  <si>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</si>
  <si>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</si>
  <si>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</si>
  <si>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</si>
  <si>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</si>
  <si>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</si>
  <si>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</si>
  <si>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</si>
  <si>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</si>
  <si>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</si>
  <si>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</si>
  <si>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</si>
  <si>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</si>
  <si>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</si>
  <si>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</si>
  <si>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</si>
  <si>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</si>
  <si>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</si>
  <si>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</si>
  <si>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</si>
  <si>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</si>
  <si>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</si>
  <si>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</si>
  <si>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</si>
  <si>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</si>
  <si>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</si>
  <si>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</si>
  <si>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</si>
  <si>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</si>
  <si>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</si>
  <si>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</si>
  <si>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</si>
  <si>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</si>
  <si>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</si>
  <si>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</si>
  <si>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</si>
  <si>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</si>
  <si>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</si>
  <si>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</si>
  <si>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</si>
  <si>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</si>
  <si>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</si>
  <si>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</si>
  <si>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</si>
  <si>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</si>
  <si>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</si>
  <si>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</si>
  <si>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</si>
  <si>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</si>
  <si>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</si>
  <si>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</si>
  <si>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</si>
  <si>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</si>
  <si>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</si>
  <si>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</si>
  <si>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</si>
  <si>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</si>
  <si>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</si>
  <si>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</si>
  <si>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</si>
  <si>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</si>
  <si>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</si>
  <si>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</si>
  <si>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</si>
  <si>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</si>
  <si>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</si>
  <si>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</si>
  <si>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</si>
  <si>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</si>
  <si>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</si>
  <si>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</si>
  <si>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</si>
  <si>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</si>
  <si>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</si>
  <si>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</si>
  <si>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</si>
  <si>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</si>
  <si>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</si>
  <si>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</si>
  <si>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</si>
  <si>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</si>
  <si>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</si>
  <si>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</si>
  <si>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</si>
  <si>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</si>
  <si>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</si>
  <si>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</si>
  <si>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</si>
  <si>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</si>
  <si>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</si>
  <si>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</si>
  <si>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</si>
  <si>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</si>
  <si>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</si>
  <si>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</si>
  <si>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</si>
  <si>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</si>
  <si>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</si>
  <si>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</si>
  <si>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</si>
  <si>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</si>
  <si>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</si>
  <si>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</si>
  <si>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</si>
  <si>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</si>
  <si>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</si>
  <si>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</si>
  <si>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</si>
  <si>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</si>
  <si>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</si>
  <si>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</si>
  <si>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</si>
  <si>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</si>
  <si>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</si>
  <si>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</si>
  <si>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</si>
  <si>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</si>
  <si>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</si>
  <si>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</si>
  <si>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</si>
  <si>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</si>
  <si>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</si>
  <si>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</si>
  <si>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</si>
  <si>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</si>
  <si>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</si>
  <si>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</si>
  <si>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</si>
  <si>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</si>
  <si>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</si>
  <si>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</si>
  <si>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</si>
  <si>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</si>
  <si>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</si>
  <si>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</si>
  <si>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</si>
  <si>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</si>
  <si>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</si>
  <si>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</si>
  <si>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</si>
  <si>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</si>
  <si>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</si>
  <si>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</si>
  <si>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</si>
  <si>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</si>
  <si>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</si>
  <si>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</si>
  <si>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</si>
  <si>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</si>
  <si>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</si>
  <si>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</si>
  <si>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</si>
  <si>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</si>
  <si>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</si>
  <si>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</si>
  <si>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</si>
  <si>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</si>
  <si>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</si>
  <si>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</si>
  <si>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</si>
  <si>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</si>
  <si>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</si>
  <si>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</si>
  <si>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</si>
  <si>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</si>
  <si>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</si>
  <si>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</si>
  <si>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</si>
  <si>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</si>
  <si>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</si>
  <si>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</si>
  <si>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</si>
  <si>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</si>
  <si>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</si>
  <si>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</si>
  <si>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</si>
  <si>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</si>
  <si>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</si>
  <si>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</si>
  <si>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</si>
  <si>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</si>
  <si>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</si>
  <si>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</si>
  <si>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</si>
  <si>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</si>
  <si>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</si>
  <si>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</si>
  <si>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</si>
  <si>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</si>
  <si>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</si>
  <si>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</si>
  <si>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</si>
  <si>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</si>
  <si>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</si>
  <si>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</si>
  <si>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</si>
  <si>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</si>
  <si>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</si>
  <si>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</si>
  <si>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</si>
  <si>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</si>
  <si>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</si>
  <si>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</si>
  <si>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</si>
  <si>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</si>
  <si>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</si>
  <si>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</si>
  <si>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</si>
  <si>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</si>
  <si>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</si>
  <si>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</si>
  <si>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</si>
  <si>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</si>
  <si>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</si>
  <si>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</si>
  <si>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</si>
  <si>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</si>
  <si>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</si>
  <si>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</si>
  <si>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</si>
  <si>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</si>
  <si>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</si>
  <si>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</si>
  <si>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</si>
  <si>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</si>
  <si>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</si>
  <si>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</si>
  <si>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</si>
  <si>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</si>
  <si>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</si>
  <si>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</si>
  <si>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</si>
  <si>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</si>
  <si>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</si>
  <si>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</si>
  <si>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</si>
  <si>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</si>
  <si>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</si>
  <si>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</si>
  <si>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</si>
  <si>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</si>
  <si>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</si>
  <si>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</si>
  <si>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</si>
  <si>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</si>
  <si>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</si>
  <si>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</si>
  <si>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</si>
  <si>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</si>
  <si>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</si>
  <si>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</si>
  <si>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</si>
  <si>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</si>
  <si>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</si>
  <si>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</si>
  <si>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</si>
  <si>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</si>
  <si>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</si>
  <si>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</si>
  <si>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</si>
  <si>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</si>
  <si>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</si>
  <si>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</si>
  <si>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</si>
  <si>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</si>
  <si>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</si>
  <si>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</si>
  <si>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</si>
  <si>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</si>
  <si>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</si>
  <si>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</si>
  <si>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</si>
  <si>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</si>
  <si>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</si>
  <si>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</si>
  <si>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</si>
  <si>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</si>
  <si>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</si>
  <si>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</si>
  <si>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</si>
  <si>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</si>
  <si>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</si>
  <si>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</si>
  <si>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</si>
  <si>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</si>
  <si>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</si>
  <si>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</si>
  <si>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</si>
  <si>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</si>
  <si>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</si>
  <si>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</si>
  <si>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</si>
  <si>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</si>
  <si>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</si>
  <si>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</si>
  <si>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</si>
  <si>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</si>
  <si>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</si>
  <si>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</si>
  <si>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</si>
  <si>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</si>
  <si>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</si>
  <si>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</si>
  <si>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</si>
  <si>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</si>
  <si>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</si>
  <si>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</si>
  <si>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</si>
  <si>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</si>
  <si>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</si>
  <si>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</si>
  <si>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</si>
  <si>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</si>
  <si>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</si>
  <si>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</si>
  <si>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</si>
  <si>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</si>
  <si>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</si>
  <si>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</si>
  <si>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</si>
  <si>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</si>
  <si>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</si>
  <si>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</si>
  <si>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</si>
  <si>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</si>
  <si>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</si>
  <si>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</si>
  <si>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</si>
  <si>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</si>
  <si>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</si>
  <si>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</si>
  <si>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</si>
  <si>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</si>
  <si>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</si>
  <si>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</si>
  <si>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</si>
  <si>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</si>
  <si>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</si>
  <si>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</si>
  <si>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</si>
  <si>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</si>
  <si>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</si>
  <si>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</si>
  <si>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</si>
  <si>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</si>
  <si>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</si>
  <si>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</si>
  <si>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</si>
  <si>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</si>
  <si>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</si>
  <si>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</si>
  <si>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</si>
  <si>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</si>
  <si>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</si>
  <si>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</si>
  <si>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</si>
  <si>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</si>
  <si>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</si>
  <si>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</si>
  <si>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</si>
  <si>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</si>
  <si>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</si>
  <si>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</si>
  <si>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</si>
  <si>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</si>
  <si>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</si>
  <si>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</si>
  <si>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</si>
  <si>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</si>
  <si>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</si>
  <si>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</si>
  <si>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</si>
  <si>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</si>
  <si>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</si>
  <si>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</si>
  <si>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</si>
  <si>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</si>
  <si>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</si>
  <si>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</si>
  <si>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</si>
  <si>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</si>
  <si>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</si>
  <si>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</si>
  <si>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</si>
  <si>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</si>
  <si>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</si>
  <si>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</si>
  <si>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</si>
  <si>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</si>
  <si>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</si>
  <si>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</si>
  <si>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</si>
  <si>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</si>
  <si>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</si>
  <si>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</si>
  <si>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</si>
  <si>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</si>
  <si>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</si>
  <si>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</si>
  <si>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</si>
  <si>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</si>
  <si>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</si>
  <si>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</si>
  <si>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</si>
  <si>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</si>
  <si>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</si>
  <si>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</si>
  <si>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</si>
  <si>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</si>
  <si>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</si>
  <si>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</si>
  <si>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</si>
  <si>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</si>
  <si>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</si>
  <si>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</si>
  <si>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</si>
  <si>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</si>
  <si>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</si>
  <si>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</si>
  <si>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</si>
  <si>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</si>
  <si>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</si>
  <si>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</si>
  <si>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</si>
  <si>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</si>
  <si>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</si>
  <si>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</si>
  <si>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</si>
  <si>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</si>
  <si>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</si>
  <si>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</si>
  <si>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</si>
  <si>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</si>
  <si>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</si>
  <si>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</si>
  <si>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</si>
  <si>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</si>
  <si>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</si>
  <si>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</si>
  <si>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</si>
  <si>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</si>
  <si>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</si>
  <si>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</si>
  <si>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</si>
  <si>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</si>
  <si>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</si>
  <si>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</si>
  <si>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</si>
  <si>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</si>
  <si>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</si>
  <si>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</si>
  <si>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</si>
  <si>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</si>
  <si>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</si>
  <si>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</si>
  <si>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</si>
  <si>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</si>
  <si>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</si>
  <si>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</si>
  <si>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</si>
  <si>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</si>
  <si>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</si>
  <si>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</si>
  <si>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</si>
  <si>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</si>
  <si>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</si>
  <si>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</si>
  <si>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</si>
  <si>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</si>
  <si>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</si>
  <si>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</si>
  <si>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</si>
  <si>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</si>
  <si>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</si>
  <si>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</si>
  <si>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</si>
  <si>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</si>
  <si>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</si>
  <si>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</si>
  <si>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</si>
  <si>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</si>
  <si>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</si>
  <si>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</si>
  <si>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</si>
  <si>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</si>
  <si>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</si>
  <si>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</si>
  <si>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</si>
  <si>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</si>
  <si>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</si>
  <si>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</si>
  <si>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</si>
  <si>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</si>
  <si>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</si>
  <si>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</si>
  <si>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</si>
  <si>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</si>
  <si>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</si>
  <si>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</si>
  <si>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</si>
  <si>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</si>
  <si>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</si>
  <si>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</si>
  <si>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</si>
  <si>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</si>
  <si>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</si>
  <si>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</si>
  <si>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</si>
  <si>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</si>
  <si>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</si>
  <si>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</si>
  <si>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</si>
  <si>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</si>
  <si>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</si>
  <si>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</si>
  <si>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</si>
  <si>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</si>
  <si>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</si>
  <si>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</si>
  <si>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</si>
  <si>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</si>
  <si>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</si>
  <si>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</si>
  <si>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</si>
  <si>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</si>
  <si>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</si>
  <si>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</si>
  <si>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</si>
  <si>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</si>
  <si>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</si>
  <si>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</si>
  <si>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</si>
  <si>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</si>
  <si>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</si>
  <si>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</si>
  <si>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</si>
  <si>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</si>
  <si>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</si>
  <si>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</si>
  <si>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</si>
  <si>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</si>
  <si>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</si>
  <si>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</si>
  <si>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</si>
  <si>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</si>
  <si>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</si>
  <si>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</si>
  <si>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</si>
  <si>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</si>
  <si>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</si>
  <si>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</si>
  <si>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</si>
  <si>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</si>
  <si>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</si>
  <si>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</si>
  <si>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</si>
  <si>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</si>
  <si>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</si>
  <si>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</si>
  <si>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</si>
  <si>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</si>
  <si>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</si>
  <si>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</si>
  <si>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</si>
  <si>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</si>
  <si>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</si>
  <si>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</si>
  <si>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</si>
  <si>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</si>
  <si>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</si>
  <si>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</si>
  <si>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</si>
  <si>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</si>
  <si>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</si>
  <si>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</si>
  <si>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</si>
  <si>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</si>
  <si>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</si>
  <si>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</si>
  <si>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</si>
  <si>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</si>
  <si>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</si>
  <si>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</si>
  <si>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</si>
  <si>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</si>
  <si>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</si>
  <si>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</si>
  <si>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</si>
  <si>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</si>
  <si>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</si>
  <si>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</si>
  <si>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</si>
  <si>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</si>
  <si>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</si>
  <si>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</si>
  <si>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</si>
  <si>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</si>
  <si>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</si>
  <si>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</si>
  <si>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</si>
  <si>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</si>
  <si>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</si>
  <si>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</si>
  <si>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</si>
  <si>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</si>
  <si>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</si>
  <si>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</si>
  <si>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</si>
  <si>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</si>
  <si>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</si>
  <si>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</si>
  <si>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</si>
  <si>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</si>
  <si>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</si>
  <si>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</si>
  <si>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</si>
  <si>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</si>
  <si>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</si>
  <si>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</si>
  <si>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</si>
  <si>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</si>
  <si>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</si>
  <si>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</si>
  <si>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</si>
  <si>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</si>
  <si>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</si>
  <si>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</si>
  <si>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</si>
  <si>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</si>
  <si>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</si>
  <si>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</si>
  <si>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</si>
  <si>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</si>
  <si>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</si>
  <si>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</si>
  <si>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</si>
  <si>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</si>
  <si>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</si>
  <si>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</si>
  <si>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</si>
  <si>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</si>
  <si>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</si>
  <si>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</si>
  <si>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</si>
  <si>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</si>
  <si>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</si>
  <si>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</si>
  <si>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</si>
  <si>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</si>
  <si>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</si>
  <si>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</si>
  <si>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</si>
  <si>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</si>
  <si>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</si>
  <si>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</si>
  <si>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</si>
  <si>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</si>
  <si>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</si>
  <si>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</si>
  <si>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</si>
  <si>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</si>
  <si>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</si>
  <si>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</si>
  <si>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</si>
  <si>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</si>
  <si>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</si>
  <si>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</si>
  <si>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</si>
  <si>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</si>
  <si>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</si>
  <si>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</si>
  <si>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</si>
  <si>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</si>
  <si>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</si>
  <si>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</si>
  <si>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</si>
  <si>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</si>
  <si>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</si>
  <si>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</si>
  <si>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</si>
  <si>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</si>
  <si>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</si>
  <si>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</si>
  <si>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</si>
  <si>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</si>
  <si>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</si>
  <si>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</si>
  <si>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</si>
  <si>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</si>
  <si>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</si>
  <si>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</si>
  <si>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</si>
  <si>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</si>
  <si>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</si>
  <si>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</si>
  <si>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</si>
  <si>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</si>
  <si>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</si>
  <si>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</si>
  <si>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</si>
  <si>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</si>
  <si>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</si>
  <si>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</si>
  <si>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</si>
  <si>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</si>
  <si>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</si>
  <si>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</si>
  <si>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</si>
  <si>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</si>
  <si>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</si>
  <si>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</si>
  <si>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</si>
  <si>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</si>
  <si>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</si>
  <si>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</si>
  <si>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</si>
  <si>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</si>
  <si>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</si>
  <si>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</si>
  <si>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</si>
  <si>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</si>
  <si>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</si>
  <si>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</si>
  <si>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</si>
  <si>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</si>
  <si>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</si>
  <si>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</si>
  <si>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</si>
  <si>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</si>
  <si>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</si>
  <si>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</si>
  <si>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</si>
  <si>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</si>
  <si>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</si>
  <si>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</si>
  <si>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</si>
  <si>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</si>
  <si>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</si>
  <si>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</si>
  <si>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</si>
  <si>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</si>
  <si>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</si>
  <si>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</si>
  <si>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</si>
  <si>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</si>
  <si>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</si>
  <si>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</si>
  <si>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</si>
  <si>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</si>
  <si>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</si>
  <si>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</si>
  <si>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</si>
  <si>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</si>
  <si>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</si>
  <si>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</si>
  <si>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</si>
  <si>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</si>
  <si>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</si>
  <si>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</si>
  <si>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</si>
  <si>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</si>
  <si>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</si>
  <si>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</si>
  <si>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</si>
  <si>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</si>
  <si>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</si>
  <si>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</si>
  <si>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</si>
  <si>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</si>
  <si>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</si>
  <si>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</si>
  <si>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</si>
  <si>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</si>
  <si>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</si>
  <si>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</si>
  <si>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</si>
  <si>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409 F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</si>
</sst>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6" fillId="0" borderId="17" xfId="0" applyFont="1"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9">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44418</v>
      </c>
      <c r="G6" s="475"/>
      <c r="H6" s="475"/>
      <c r="I6" s="476"/>
      <c r="J6" s="316"/>
      <c r="K6" s="316"/>
      <c r="L6" s="316"/>
      <c r="M6" s="316"/>
    </row>
    <row r="7" spans="1:13" ht="12.75" customHeight="1">
      <c r="A7" s="316"/>
      <c r="B7" s="316"/>
      <c r="C7" s="316"/>
      <c r="D7" s="316" t="s">
        <v>59</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465</v>
      </c>
      <c r="H38" s="466"/>
      <c r="I38" s="466"/>
      <c r="J38" s="466"/>
      <c r="K38" s="466"/>
      <c r="L38" s="467"/>
      <c r="M38" s="26"/>
    </row>
    <row r="39" spans="1:13" ht="12.75">
      <c r="A39" s="136" t="s">
        <v>735</v>
      </c>
      <c r="B39" s="464" t="s">
        <v>763</v>
      </c>
      <c r="C39" s="464"/>
      <c r="D39" s="464"/>
      <c r="E39" s="464"/>
      <c r="F39" s="26"/>
      <c r="G39" s="154">
        <v>5.4</v>
      </c>
      <c r="H39" s="42"/>
      <c r="I39" s="42"/>
      <c r="J39" s="42"/>
      <c r="K39" s="46"/>
      <c r="L39" s="46"/>
      <c r="M39" s="26"/>
    </row>
    <row r="40" spans="1:13" ht="12.75">
      <c r="A40" s="136" t="s">
        <v>736</v>
      </c>
      <c r="B40" s="464" t="s">
        <v>730</v>
      </c>
      <c r="C40" s="464"/>
      <c r="D40" s="464"/>
      <c r="E40" s="464"/>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68" t="s">
        <v>343</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c r="G54" s="459"/>
      <c r="H54" s="459"/>
      <c r="I54" s="188"/>
      <c r="J54" s="468"/>
      <c r="K54" s="469"/>
      <c r="L54" s="470"/>
      <c r="M54" s="26"/>
    </row>
    <row r="55" spans="1:13" ht="12.75">
      <c r="A55" s="136" t="s">
        <v>735</v>
      </c>
      <c r="B55" s="41" t="s">
        <v>729</v>
      </c>
      <c r="C55" s="26"/>
      <c r="D55" s="26"/>
      <c r="E55" s="26"/>
      <c r="F55" s="465"/>
      <c r="G55" s="466"/>
      <c r="H55" s="466"/>
      <c r="I55" s="187"/>
      <c r="J55" s="465"/>
      <c r="K55" s="466"/>
      <c r="L55" s="467"/>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68"/>
      <c r="G59" s="459"/>
      <c r="H59" s="459"/>
      <c r="I59" s="187"/>
      <c r="J59" s="468"/>
      <c r="K59" s="459"/>
      <c r="L59" s="460"/>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577</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4.234627828302293</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6.9807221716977015</v>
      </c>
      <c r="H133" s="26" t="s">
        <v>28</v>
      </c>
      <c r="I133" s="26"/>
      <c r="J133" s="372"/>
      <c r="K133" s="26"/>
      <c r="L133" s="26"/>
      <c r="M133" s="26"/>
    </row>
    <row r="134" spans="1:13" ht="13.5" thickBot="1">
      <c r="A134" s="109"/>
      <c r="B134" s="26"/>
      <c r="C134" s="267" t="s">
        <v>91</v>
      </c>
      <c r="D134" s="267"/>
      <c r="E134" s="267"/>
      <c r="F134" s="324" t="s">
        <v>75</v>
      </c>
      <c r="G134" s="395">
        <f>'Calculations- All Data'!F136</f>
        <v>37.69589972716759</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5.4</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71</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11.30876991815028</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11.30876991815028</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10.641552492979413</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11</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10</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44418</v>
      </c>
      <c r="G4" s="541"/>
      <c r="H4" s="541"/>
      <c r="I4" s="542"/>
      <c r="J4" s="317"/>
      <c r="K4" s="317"/>
      <c r="L4" s="317"/>
      <c r="M4" s="317"/>
    </row>
    <row r="5" spans="1:13" ht="12.75">
      <c r="A5" s="317"/>
      <c r="B5" s="317"/>
      <c r="C5" s="317"/>
      <c r="D5" s="317" t="s">
        <v>59</v>
      </c>
      <c r="E5" s="317"/>
      <c r="F5" s="543" t="str">
        <f>'CREDIT CALCULATION FORM'!F7:K7</f>
        <v>Fogelman T 409 F 2-3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5.4</v>
      </c>
      <c r="G43" s="122"/>
      <c r="H43" s="122"/>
      <c r="I43" s="122"/>
      <c r="J43" s="120"/>
      <c r="K43" s="120"/>
      <c r="L43" s="110"/>
      <c r="M43" s="110"/>
    </row>
    <row r="44" spans="1:13" ht="12.75">
      <c r="A44" s="110"/>
      <c r="B44" s="508" t="s">
        <v>392</v>
      </c>
      <c r="C44" s="508"/>
      <c r="D44" s="508"/>
      <c r="E44" s="508"/>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475</v>
      </c>
      <c r="D61" s="110"/>
      <c r="E61" s="110"/>
      <c r="F61" s="511">
        <f>'CREDIT CALCULATION FORM'!F55:I55</f>
        <v>0</v>
      </c>
      <c r="G61" s="512"/>
      <c r="H61" s="512"/>
      <c r="I61" s="189"/>
      <c r="J61" s="511">
        <f>'CREDIT CALCULATION FORM'!J55:M55</f>
        <v>0</v>
      </c>
      <c r="K61" s="512"/>
      <c r="L61" s="513"/>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651</v>
      </c>
      <c r="E67" s="110"/>
      <c r="F67" s="496" t="str">
        <f>CONCATENATE(F60,F66)</f>
        <v>00</v>
      </c>
      <c r="G67" s="497"/>
      <c r="H67" s="497"/>
      <c r="I67" s="189"/>
      <c r="J67" s="496"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4.234627828302293</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37.69589972716759</v>
      </c>
      <c r="G136" s="119" t="s">
        <v>658</v>
      </c>
      <c r="H136" s="129"/>
      <c r="I136" s="110"/>
      <c r="J136" s="110"/>
      <c r="K136" s="110"/>
      <c r="L136" s="110"/>
      <c r="M136" s="110"/>
    </row>
    <row r="137" spans="1:13" ht="12.75" customHeight="1">
      <c r="A137" s="110"/>
      <c r="B137" s="131" t="s">
        <v>50</v>
      </c>
      <c r="C137" s="119"/>
      <c r="D137" s="110"/>
      <c r="E137" s="110"/>
      <c r="F137" s="403">
        <f>IF(F43=0,"0",F136/F43)</f>
        <v>6.9807221716977015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5.4</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11.30876991815028</v>
      </c>
      <c r="G153" s="120" t="s">
        <v>658</v>
      </c>
      <c r="H153" s="122"/>
      <c r="I153" s="211"/>
      <c r="J153" s="254"/>
      <c r="K153" s="254"/>
      <c r="L153" s="120"/>
      <c r="M153" s="120"/>
    </row>
    <row r="154" spans="1:13" ht="12.75">
      <c r="A154" s="110"/>
      <c r="B154" s="110"/>
      <c r="C154" s="110"/>
      <c r="D154" s="141" t="s">
        <v>29</v>
      </c>
      <c r="E154" s="212"/>
      <c r="F154" s="281">
        <f>IF(F43=0,"0",(F136-F153)/F43)</f>
        <v>4.886505520188391</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11.30876991815028</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11.30876991815028</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10.641552492979413</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10.641552492979413</v>
      </c>
      <c r="G180" s="110" t="s">
        <v>66</v>
      </c>
      <c r="H180" s="110"/>
      <c r="I180" s="110"/>
      <c r="J180" s="110"/>
      <c r="K180" s="110"/>
      <c r="L180" s="110"/>
      <c r="M180" s="110"/>
    </row>
    <row r="181" spans="1:13" ht="13.5" thickBot="1">
      <c r="A181" s="110"/>
      <c r="B181" s="116" t="s">
        <v>42</v>
      </c>
      <c r="C181" s="415"/>
      <c r="D181" s="415"/>
      <c r="E181" s="415"/>
      <c r="F181" s="416">
        <f>ROUND(F180,0)</f>
        <v>11</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9.9</v>
      </c>
      <c r="G184" s="420" t="s">
        <v>66</v>
      </c>
      <c r="H184" s="110"/>
      <c r="I184" s="110"/>
      <c r="J184" s="110"/>
      <c r="K184" s="110"/>
      <c r="L184" s="110"/>
      <c r="M184" s="110"/>
    </row>
    <row r="185" spans="1:13" ht="15.75" thickBot="1">
      <c r="A185" s="110"/>
      <c r="B185" s="112" t="s">
        <v>40</v>
      </c>
      <c r="C185" s="421"/>
      <c r="D185" s="421"/>
      <c r="E185" s="421"/>
      <c r="F185" s="414">
        <f>ROUND(F184,0)</f>
        <v>10</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53</v>
      </c>
      <c r="B2" s="567"/>
      <c r="C2" s="567"/>
      <c r="D2" s="567"/>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68" t="s">
        <v>474</v>
      </c>
      <c r="B81" s="497"/>
      <c r="C81" s="23"/>
      <c r="D81" s="22"/>
      <c r="E81" s="22"/>
      <c r="F81" s="22"/>
      <c r="G81" s="22"/>
    </row>
    <row r="82" spans="1:7" ht="12.75">
      <c r="A82" s="569" t="s">
        <v>593</v>
      </c>
      <c r="B82" s="573" t="s">
        <v>468</v>
      </c>
      <c r="C82" s="578"/>
      <c r="D82" s="16"/>
      <c r="E82" s="5"/>
      <c r="F82" s="5"/>
      <c r="G82" s="5"/>
    </row>
    <row r="83" spans="1:7" ht="12.75">
      <c r="A83" s="570"/>
      <c r="B83" s="574"/>
      <c r="C83" s="579"/>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68" t="s">
        <v>738</v>
      </c>
      <c r="B123" s="575"/>
      <c r="D123" s="379"/>
      <c r="E123" s="45"/>
      <c r="F123" s="378"/>
      <c r="G123" s="22"/>
    </row>
    <row r="124" spans="1:7" ht="12.75">
      <c r="A124" s="576" t="s">
        <v>739</v>
      </c>
      <c r="B124" s="571" t="s">
        <v>810</v>
      </c>
      <c r="D124" s="380"/>
      <c r="E124" s="381"/>
      <c r="F124" s="16"/>
      <c r="G124" s="5"/>
    </row>
    <row r="125" spans="1:7" ht="12.75">
      <c r="A125" s="577"/>
      <c r="B125" s="572"/>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58" t="s">
        <v>589</v>
      </c>
      <c r="B131" s="559"/>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58" t="s">
        <v>640</v>
      </c>
      <c r="B247" s="497"/>
      <c r="C247" s="497"/>
      <c r="D247" s="497"/>
      <c r="E247" s="498"/>
    </row>
    <row r="248" spans="1:5" ht="12.75">
      <c r="A248" s="28" t="s">
        <v>637</v>
      </c>
      <c r="B248" s="580" t="s">
        <v>638</v>
      </c>
      <c r="C248" s="581"/>
      <c r="D248" s="581"/>
      <c r="E248" s="228" t="s">
        <v>830</v>
      </c>
    </row>
    <row r="249" spans="1:5" ht="12.75">
      <c r="A249" s="223" t="s">
        <v>813</v>
      </c>
      <c r="B249" s="224">
        <v>28</v>
      </c>
      <c r="C249" s="565" t="s">
        <v>86</v>
      </c>
      <c r="D249" s="566"/>
      <c r="E249" s="6" t="s">
        <v>85</v>
      </c>
    </row>
    <row r="250" spans="1:5" ht="12.75">
      <c r="A250" s="31" t="s">
        <v>817</v>
      </c>
      <c r="B250" s="32">
        <v>10</v>
      </c>
      <c r="C250" s="562" t="s">
        <v>639</v>
      </c>
      <c r="D250" s="563"/>
      <c r="E250" s="7" t="s">
        <v>829</v>
      </c>
    </row>
    <row r="251" spans="1:5" ht="12.75">
      <c r="A251" s="31" t="s">
        <v>815</v>
      </c>
      <c r="B251" s="32">
        <v>9</v>
      </c>
      <c r="C251" s="562" t="s">
        <v>639</v>
      </c>
      <c r="D251" s="563"/>
      <c r="E251" s="7" t="s">
        <v>829</v>
      </c>
    </row>
    <row r="252" spans="1:5" ht="12.75">
      <c r="A252" s="33" t="s">
        <v>816</v>
      </c>
      <c r="B252" s="222">
        <v>7</v>
      </c>
      <c r="C252" s="560" t="s">
        <v>639</v>
      </c>
      <c r="D252" s="561"/>
      <c r="E252" s="8" t="s">
        <v>829</v>
      </c>
    </row>
    <row r="253" spans="1:5" ht="12.75">
      <c r="A253" s="58" t="s">
        <v>814</v>
      </c>
      <c r="B253" s="58">
        <v>36</v>
      </c>
      <c r="C253" s="565" t="s">
        <v>86</v>
      </c>
      <c r="D253" s="566"/>
      <c r="E253" s="405" t="s">
        <v>85</v>
      </c>
    </row>
    <row r="254" spans="1:5" ht="12.75">
      <c r="A254" s="104" t="s">
        <v>811</v>
      </c>
      <c r="B254" s="105">
        <v>11</v>
      </c>
      <c r="C254" s="584" t="s">
        <v>639</v>
      </c>
      <c r="D254" s="566"/>
      <c r="E254" s="7" t="s">
        <v>829</v>
      </c>
    </row>
    <row r="255" spans="1:5" ht="12.75">
      <c r="A255" s="33" t="s">
        <v>812</v>
      </c>
      <c r="B255" s="222">
        <v>14</v>
      </c>
      <c r="C255" s="560" t="s">
        <v>639</v>
      </c>
      <c r="D255" s="561"/>
      <c r="E255" s="8" t="s">
        <v>829</v>
      </c>
    </row>
    <row r="256" spans="1:5" ht="12.75">
      <c r="A256" s="225" t="s">
        <v>771</v>
      </c>
      <c r="B256" s="423">
        <v>12</v>
      </c>
      <c r="C256" s="160" t="s">
        <v>639</v>
      </c>
      <c r="D256" s="422"/>
      <c r="E256" s="7" t="s">
        <v>829</v>
      </c>
    </row>
    <row r="257" spans="1:5" ht="12.75">
      <c r="A257" s="11" t="s">
        <v>818</v>
      </c>
      <c r="B257" s="106">
        <v>30</v>
      </c>
      <c r="C257" s="565" t="s">
        <v>86</v>
      </c>
      <c r="D257" s="566"/>
      <c r="E257" s="6" t="s">
        <v>85</v>
      </c>
    </row>
    <row r="258" spans="1:5" ht="12.75">
      <c r="A258" s="32" t="s">
        <v>819</v>
      </c>
      <c r="B258" s="32">
        <v>25</v>
      </c>
      <c r="C258" s="562" t="s">
        <v>86</v>
      </c>
      <c r="D258" s="564"/>
      <c r="E258" s="7" t="s">
        <v>85</v>
      </c>
    </row>
    <row r="259" spans="1:5" ht="12.75">
      <c r="A259" s="32" t="s">
        <v>820</v>
      </c>
      <c r="B259" s="32">
        <v>40</v>
      </c>
      <c r="C259" s="562" t="s">
        <v>86</v>
      </c>
      <c r="D259" s="564"/>
      <c r="E259" s="7" t="s">
        <v>85</v>
      </c>
    </row>
    <row r="260" spans="1:5" ht="12.75">
      <c r="A260" s="32" t="s">
        <v>821</v>
      </c>
      <c r="B260" s="32">
        <v>50</v>
      </c>
      <c r="C260" s="562" t="s">
        <v>86</v>
      </c>
      <c r="D260" s="564"/>
      <c r="E260" s="7" t="s">
        <v>85</v>
      </c>
    </row>
    <row r="261" spans="1:5" ht="12.75">
      <c r="A261" s="12" t="s">
        <v>822</v>
      </c>
      <c r="B261" s="12">
        <v>40</v>
      </c>
      <c r="C261" s="562" t="s">
        <v>86</v>
      </c>
      <c r="D261" s="564"/>
      <c r="E261" s="7" t="s">
        <v>85</v>
      </c>
    </row>
    <row r="262" spans="1:5" ht="12.75">
      <c r="A262" s="11" t="s">
        <v>823</v>
      </c>
      <c r="B262" s="12">
        <v>37</v>
      </c>
      <c r="C262" s="562" t="s">
        <v>639</v>
      </c>
      <c r="D262" s="564"/>
      <c r="E262" s="7" t="s">
        <v>829</v>
      </c>
    </row>
    <row r="263" spans="1:5" ht="12.75">
      <c r="A263" s="12" t="s">
        <v>828</v>
      </c>
      <c r="B263" s="58">
        <v>43</v>
      </c>
      <c r="C263" s="562" t="s">
        <v>639</v>
      </c>
      <c r="D263" s="564"/>
      <c r="E263" s="7" t="s">
        <v>829</v>
      </c>
    </row>
    <row r="264" spans="1:5" ht="12.75">
      <c r="A264" s="58" t="s">
        <v>824</v>
      </c>
      <c r="B264" s="58">
        <v>79</v>
      </c>
      <c r="C264" s="562" t="s">
        <v>639</v>
      </c>
      <c r="D264" s="564"/>
      <c r="E264" s="7" t="s">
        <v>829</v>
      </c>
    </row>
    <row r="265" spans="1:5" ht="12.75">
      <c r="A265" s="58" t="s">
        <v>825</v>
      </c>
      <c r="B265" s="58">
        <v>66</v>
      </c>
      <c r="C265" s="562" t="s">
        <v>639</v>
      </c>
      <c r="D265" s="564"/>
      <c r="E265" s="7" t="s">
        <v>829</v>
      </c>
    </row>
    <row r="266" spans="1:5" ht="12.75">
      <c r="A266" s="58" t="s">
        <v>826</v>
      </c>
      <c r="B266" s="58">
        <v>52</v>
      </c>
      <c r="C266" s="562" t="s">
        <v>639</v>
      </c>
      <c r="D266" s="564"/>
      <c r="E266" s="7" t="s">
        <v>829</v>
      </c>
    </row>
    <row r="267" spans="1:5" ht="12.75">
      <c r="A267" s="58" t="s">
        <v>827</v>
      </c>
      <c r="B267" s="58">
        <v>73</v>
      </c>
      <c r="C267" s="562" t="s">
        <v>639</v>
      </c>
      <c r="D267" s="564"/>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67:D267"/>
    <mergeCell ref="C265:D265"/>
    <mergeCell ref="C266:D266"/>
    <mergeCell ref="C250:D250"/>
    <mergeCell ref="C264:D264"/>
    <mergeCell ref="C255:D255"/>
    <mergeCell ref="B248:D248"/>
    <mergeCell ref="C259:D259"/>
    <mergeCell ref="C260:D260"/>
    <mergeCell ref="A273:B273"/>
    <mergeCell ref="C262:D262"/>
    <mergeCell ref="C254:D254"/>
    <mergeCell ref="C249:D249"/>
    <mergeCell ref="C258:D258"/>
    <mergeCell ref="B82:B83"/>
    <mergeCell ref="A247:E247"/>
    <mergeCell ref="A123:B123"/>
    <mergeCell ref="A124:A125"/>
    <mergeCell ref="C82:C83"/>
    <mergeCell ref="C263:D263"/>
    <mergeCell ref="A131:B131"/>
    <mergeCell ref="C252:D252"/>
    <mergeCell ref="C251:D251"/>
    <mergeCell ref="C261:D261"/>
    <mergeCell ref="C253:D253"/>
    <mergeCell ref="A2:H2"/>
    <mergeCell ref="C257:D257"/>
    <mergeCell ref="A81:B81"/>
    <mergeCell ref="A82:A83"/>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58" t="s">
        <v>683</v>
      </c>
      <c r="B33" s="497"/>
      <c r="C33" s="497"/>
      <c r="D33" s="497"/>
      <c r="E33" s="497"/>
      <c r="F33" s="498"/>
      <c r="G33" s="201"/>
    </row>
    <row r="34" spans="1:7" ht="12.75" customHeight="1">
      <c r="A34" s="591" t="s">
        <v>659</v>
      </c>
      <c r="B34" s="587" t="s">
        <v>58</v>
      </c>
      <c r="C34" s="591" t="s">
        <v>746</v>
      </c>
      <c r="D34" s="589" t="s">
        <v>54</v>
      </c>
      <c r="E34" s="589" t="s">
        <v>55</v>
      </c>
      <c r="F34" s="589" t="s">
        <v>56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58" t="s">
        <v>229</v>
      </c>
      <c r="B60" s="497"/>
      <c r="C60" s="497"/>
      <c r="D60" s="497"/>
      <c r="E60" s="497"/>
      <c r="F60" s="498"/>
    </row>
    <row r="61" spans="1:7" ht="38.25">
      <c r="A61" s="597" t="s">
        <v>659</v>
      </c>
      <c r="B61" s="600" t="s">
        <v>762</v>
      </c>
      <c r="C61" s="595" t="s">
        <v>747</v>
      </c>
      <c r="D61" s="62" t="s">
        <v>54</v>
      </c>
      <c r="E61" s="62" t="s">
        <v>55</v>
      </c>
      <c r="F61" s="62" t="s">
        <v>56</v>
      </c>
      <c r="G61" s="199"/>
    </row>
    <row r="62" spans="1:7" ht="12.75">
      <c r="A62" s="598"/>
      <c r="B62" s="598"/>
      <c r="C62" s="595"/>
      <c r="D62" s="63" t="s">
        <v>680</v>
      </c>
      <c r="E62" s="63" t="s">
        <v>680</v>
      </c>
      <c r="F62" s="63" t="s">
        <v>680</v>
      </c>
      <c r="G62" s="200"/>
    </row>
    <row r="63" spans="1:7" ht="12.75">
      <c r="A63" s="598"/>
      <c r="B63" s="598"/>
      <c r="C63" s="595"/>
      <c r="D63" s="64" t="s">
        <v>660</v>
      </c>
      <c r="E63" s="64" t="s">
        <v>660</v>
      </c>
      <c r="F63" s="64" t="s">
        <v>660</v>
      </c>
      <c r="G63" s="200"/>
    </row>
    <row r="64" spans="1:7" ht="13.5" thickBot="1">
      <c r="A64" s="599"/>
      <c r="B64" s="599"/>
      <c r="C64" s="596"/>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3" t="s">
        <v>120</v>
      </c>
      <c r="B145" s="594"/>
      <c r="C145" s="594"/>
      <c r="D145" s="594"/>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2021-08-10T14:13:13Z</dcterms:modified>
  <cp:category/>
  <cp:version/>
  <cp:contentType/>
  <cp:contentStatus/>
</cp:coreProperties>
</file>