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70" yWindow="0"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<sst xmlns="http://schemas.openxmlformats.org/spreadsheetml/2006/main" count="1896" uniqueCount="880">
  <si>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</si>
  <si>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</si>
  <si>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</si>
  <si>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</si>
  <si>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</si>
  <si>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</si>
  <si>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</si>
  <si>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</si>
  <si>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</si>
  <si>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</si>
  <si>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</si>
  <si>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</si>
  <si>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</si>
  <si>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</si>
  <si>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</si>
  <si>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</si>
  <si>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</si>
  <si>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</si>
  <si>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</si>
  <si>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</si>
  <si>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</si>
  <si>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</si>
  <si>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</si>
  <si>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</si>
  <si>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</si>
  <si>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</si>
  <si>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</si>
  <si>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</si>
  <si>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</si>
  <si>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</si>
  <si>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</si>
  <si>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</si>
  <si>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</si>
  <si>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</si>
  <si>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</si>
  <si>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</si>
  <si>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</si>
  <si>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</si>
  <si>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</si>
  <si>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</si>
  <si>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</si>
  <si>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</si>
  <si>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</si>
  <si>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</si>
  <si>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</si>
  <si>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</si>
  <si>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</si>
  <si>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</si>
  <si>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</si>
  <si>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</si>
  <si>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</si>
  <si>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</si>
  <si>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</si>
  <si>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</si>
  <si>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</si>
  <si>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</si>
  <si>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</si>
  <si>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</si>
  <si>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</si>
  <si>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</si>
  <si>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</si>
  <si>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</si>
  <si>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</si>
  <si>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</si>
  <si>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</si>
  <si>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</si>
  <si>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</si>
  <si>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</si>
  <si>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</si>
  <si>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</si>
  <si>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</si>
  <si>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</si>
  <si>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</si>
  <si>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</si>
  <si>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</si>
  <si>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</si>
  <si>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</si>
  <si>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</si>
  <si>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</si>
  <si>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</si>
  <si>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</si>
  <si>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</si>
  <si>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</si>
  <si>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</si>
  <si>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</si>
  <si>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</si>
  <si>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</si>
  <si>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</si>
  <si>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</si>
  <si>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</si>
  <si>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</si>
  <si>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</si>
  <si>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</si>
  <si>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</si>
  <si>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</si>
  <si>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</si>
  <si>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</si>
  <si>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</si>
  <si>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</si>
  <si>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</si>
  <si>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</si>
  <si>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</si>
  <si>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</si>
  <si>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</si>
  <si>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</si>
  <si>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</si>
  <si>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</si>
  <si>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</si>
  <si>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</si>
  <si>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</si>
  <si>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</si>
  <si>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</si>
  <si>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</si>
  <si>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</si>
  <si>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</si>
  <si>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</si>
  <si>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</si>
  <si>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</si>
  <si>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</si>
  <si>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</si>
  <si>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</si>
  <si>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</si>
  <si>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</si>
  <si>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</si>
  <si>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</si>
  <si>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</si>
  <si>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</si>
  <si>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</si>
  <si>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</si>
  <si>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</si>
  <si>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</si>
  <si>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</si>
  <si>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</si>
  <si>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</si>
  <si>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</si>
  <si>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</si>
  <si>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</si>
  <si>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</si>
  <si>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</si>
  <si>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</si>
  <si>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</si>
  <si>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</si>
  <si>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</si>
  <si>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</si>
  <si>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</si>
  <si>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</si>
  <si>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</si>
  <si>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</si>
  <si>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</si>
  <si>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</si>
  <si>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</si>
  <si>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</si>
  <si>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</si>
  <si>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</si>
  <si>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</si>
  <si>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</si>
  <si>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</si>
  <si>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</si>
  <si>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</si>
  <si>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</si>
  <si>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</si>
  <si>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</si>
  <si>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</si>
  <si>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</si>
  <si>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</si>
  <si>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</si>
  <si>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</si>
  <si>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</si>
  <si>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</si>
  <si>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</si>
  <si>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</si>
  <si>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</si>
  <si>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</si>
  <si>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</si>
  <si>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</si>
  <si>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</si>
  <si>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</si>
  <si>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</si>
  <si>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</si>
  <si>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</si>
  <si>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</si>
  <si>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</si>
  <si>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</si>
  <si>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</si>
  <si>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</si>
  <si>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</si>
  <si>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</si>
  <si>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</si>
  <si>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</si>
  <si>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</si>
  <si>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</si>
  <si>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</si>
  <si>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</si>
  <si>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</si>
  <si>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</si>
  <si>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</si>
  <si>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</si>
  <si>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</si>
  <si>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</si>
  <si>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</si>
  <si>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</si>
  <si>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</si>
  <si>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</si>
  <si>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</si>
  <si>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</si>
  <si>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</si>
  <si>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</si>
  <si>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</si>
  <si>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</si>
  <si>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</si>
  <si>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</si>
  <si>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</si>
  <si>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</si>
  <si>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</si>
  <si>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</si>
  <si>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</si>
  <si>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</si>
  <si>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</si>
  <si>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</si>
  <si>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</si>
  <si>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</si>
  <si>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</si>
  <si>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</si>
  <si>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</si>
  <si>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</si>
  <si>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</si>
  <si>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</si>
  <si>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</si>
  <si>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</si>
  <si>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</si>
  <si>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</si>
  <si>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</si>
  <si>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</si>
  <si>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</si>
  <si>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</si>
  <si>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</si>
  <si>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</si>
  <si>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</si>
  <si>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</si>
  <si>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</si>
  <si>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</si>
  <si>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</si>
  <si>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</si>
  <si>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</si>
  <si>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</si>
  <si>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</si>
  <si>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</si>
  <si>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</si>
  <si>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</si>
  <si>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</si>
  <si>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</si>
  <si>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</si>
  <si>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</si>
  <si>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</si>
  <si>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</si>
  <si>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</si>
  <si>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</si>
  <si>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</si>
  <si>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</si>
  <si>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</si>
  <si>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</si>
  <si>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</si>
  <si>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</si>
  <si>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</si>
  <si>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</si>
  <si>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</si>
  <si>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</si>
  <si>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</si>
  <si>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</si>
  <si>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</si>
  <si>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</si>
  <si>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</si>
  <si>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</si>
  <si>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</si>
  <si>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</si>
  <si>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</si>
  <si>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</si>
  <si>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</si>
  <si>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</si>
  <si>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</si>
  <si>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</si>
  <si>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</si>
  <si>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</si>
  <si>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</si>
  <si>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</si>
  <si>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</si>
  <si>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</si>
  <si>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</si>
  <si>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</si>
  <si>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</si>
  <si>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</si>
  <si>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</si>
  <si>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</si>
  <si>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</si>
  <si>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</si>
  <si>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</si>
  <si>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</si>
  <si>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</si>
  <si>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</si>
  <si>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</si>
  <si>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</si>
  <si>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</si>
  <si>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</si>
  <si>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</si>
  <si>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</si>
  <si>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</si>
  <si>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</si>
  <si>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</si>
  <si>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</si>
  <si>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</si>
  <si>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</si>
  <si>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</si>
  <si>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</si>
  <si>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</si>
  <si>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</si>
  <si>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</si>
  <si>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</si>
  <si>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</si>
  <si>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</si>
  <si>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</si>
  <si>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</si>
  <si>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</si>
  <si>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</si>
  <si>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</si>
  <si>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</si>
  <si>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</si>
  <si>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</si>
  <si>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</si>
  <si>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</si>
  <si>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</si>
  <si>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</si>
  <si>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</si>
  <si>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</si>
  <si>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</si>
  <si>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</si>
  <si>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</si>
  <si>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</si>
  <si>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</si>
  <si>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</si>
  <si>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</si>
  <si>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</si>
  <si>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</si>
  <si>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</si>
  <si>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</si>
  <si>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</si>
  <si>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</si>
  <si>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</si>
  <si>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</si>
  <si>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</si>
  <si>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</si>
  <si>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</si>
  <si>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</si>
  <si>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</si>
  <si>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</si>
  <si>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</si>
  <si>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</si>
  <si>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</si>
  <si>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</si>
  <si>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</si>
  <si>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</si>
  <si>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</si>
  <si>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</si>
  <si>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</si>
  <si>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</si>
  <si>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</si>
  <si>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</si>
  <si>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</si>
  <si>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</si>
  <si>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</si>
  <si>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</si>
  <si>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</si>
  <si>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</si>
  <si>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</si>
  <si>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</si>
  <si>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</si>
  <si>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</si>
  <si>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</si>
  <si>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</si>
  <si>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</si>
  <si>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</si>
  <si>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</si>
  <si>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</si>
  <si>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</si>
  <si>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</si>
  <si>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</si>
  <si>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</si>
  <si>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</si>
  <si>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</si>
  <si>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</si>
  <si>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</si>
  <si>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</si>
  <si>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</si>
  <si>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</si>
  <si>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</si>
  <si>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</si>
  <si>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</si>
  <si>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</si>
  <si>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</si>
  <si>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</si>
  <si>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</si>
  <si>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</si>
  <si>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</si>
  <si>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</si>
  <si>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</si>
  <si>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</si>
  <si>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</si>
  <si>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</si>
  <si>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</si>
  <si>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</si>
  <si>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</si>
  <si>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</si>
  <si>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</si>
  <si>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</si>
  <si>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</si>
  <si>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</si>
  <si>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</si>
  <si>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</si>
  <si>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</si>
  <si>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</si>
  <si>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</si>
  <si>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</si>
  <si>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</si>
  <si>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</si>
  <si>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</si>
  <si>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</si>
  <si>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</si>
  <si>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</si>
  <si>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</si>
  <si>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</si>
  <si>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</si>
  <si>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</si>
  <si>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</si>
  <si>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</si>
  <si>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</si>
  <si>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</si>
  <si>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</si>
  <si>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</si>
  <si>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</si>
  <si>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</si>
  <si>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</si>
  <si>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</si>
  <si>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</si>
  <si>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</si>
  <si>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</si>
  <si>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</si>
  <si>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</si>
  <si>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</si>
  <si>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</si>
  <si>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</si>
  <si>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</si>
  <si>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</si>
  <si>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</si>
  <si>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</si>
  <si>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</si>
  <si>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</si>
  <si>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</si>
  <si>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</si>
  <si>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</si>
  <si>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</si>
  <si>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</si>
  <si>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</si>
  <si>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</si>
  <si>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</si>
  <si>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</si>
  <si>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</si>
  <si>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</si>
  <si>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</si>
  <si>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</si>
  <si>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</si>
  <si>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</si>
  <si>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</si>
  <si>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</si>
  <si>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</si>
  <si>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</si>
  <si>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</si>
  <si>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</si>
  <si>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</si>
  <si>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</si>
  <si>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</si>
  <si>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</si>
  <si>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</si>
  <si>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</si>
  <si>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</si>
  <si>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</si>
  <si>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</si>
  <si>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</si>
  <si>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</si>
  <si>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</si>
  <si>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</si>
  <si>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</si>
  <si>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</si>
  <si>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</si>
  <si>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</si>
  <si>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</si>
  <si>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</si>
  <si>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</si>
  <si>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</si>
  <si>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</si>
  <si>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</si>
  <si>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</si>
  <si>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</si>
  <si>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</si>
  <si>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</si>
  <si>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</si>
  <si>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</si>
  <si>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</si>
  <si>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</si>
  <si>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</si>
  <si>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</si>
  <si>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</si>
  <si>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</si>
  <si>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</si>
  <si>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</si>
  <si>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</si>
  <si>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</si>
  <si>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</si>
  <si>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</si>
  <si>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</si>
  <si>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</si>
  <si>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</si>
  <si>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</si>
  <si>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</si>
  <si>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</si>
  <si>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</si>
  <si>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</si>
  <si>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</si>
  <si>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</si>
  <si>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</si>
  <si>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</si>
  <si>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</si>
  <si>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</si>
  <si>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</si>
  <si>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</si>
  <si>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</si>
  <si>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</si>
  <si>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</si>
  <si>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</si>
  <si>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</si>
  <si>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</si>
  <si>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</si>
  <si>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</si>
  <si>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</si>
  <si>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</si>
  <si>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</si>
  <si>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</si>
  <si>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</si>
  <si>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</si>
  <si>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</si>
  <si>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</si>
  <si>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</si>
  <si>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</si>
  <si>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</si>
  <si>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</si>
  <si>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</si>
  <si>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</si>
  <si>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</si>
  <si>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</si>
  <si>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</si>
  <si>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</si>
  <si>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</si>
  <si>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</si>
  <si>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</si>
  <si>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</si>
  <si>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</si>
  <si>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</si>
  <si>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</si>
  <si>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</si>
  <si>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</si>
  <si>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</si>
  <si>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</si>
  <si>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</si>
  <si>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</si>
  <si>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</si>
  <si>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</si>
  <si>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</si>
  <si>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</si>
  <si>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</si>
  <si>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</si>
  <si>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</si>
  <si>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</si>
  <si>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</si>
  <si>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</si>
  <si>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</si>
  <si>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</si>
  <si>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</si>
  <si>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</si>
  <si>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</si>
  <si>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</si>
  <si>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</si>
  <si>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</si>
  <si>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</si>
  <si>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</si>
  <si>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</si>
  <si>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</si>
  <si>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</si>
  <si>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</si>
  <si>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</si>
  <si>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</si>
  <si>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</si>
  <si>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</si>
  <si>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</si>
  <si>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</si>
  <si>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</si>
  <si>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</si>
  <si>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</si>
  <si>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</si>
  <si>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</si>
  <si>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</si>
  <si>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</si>
  <si>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</si>
  <si>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</si>
  <si>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</si>
  <si>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</si>
  <si>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</si>
  <si>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</si>
  <si>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</si>
  <si>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</si>
  <si>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</si>
  <si>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</si>
  <si>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</si>
  <si>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</si>
  <si>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</si>
  <si>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</si>
  <si>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</si>
  <si>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</si>
  <si>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</si>
  <si>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</si>
  <si>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</si>
  <si>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</si>
  <si>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</si>
  <si>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</si>
  <si>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</si>
  <si>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</si>
  <si>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</si>
  <si>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</si>
  <si>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</si>
  <si>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</si>
  <si>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</si>
  <si>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</si>
  <si>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</si>
  <si>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</si>
  <si>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</si>
  <si>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</si>
  <si>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</si>
  <si>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</si>
  <si>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</si>
  <si>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</si>
  <si>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</si>
  <si>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</si>
  <si>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</si>
  <si>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</si>
  <si>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</si>
  <si>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</si>
  <si>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</si>
  <si>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</si>
  <si>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</si>
  <si>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</si>
  <si>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</si>
  <si>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</si>
  <si>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</si>
  <si>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</si>
  <si>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</si>
  <si>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</si>
  <si>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</si>
  <si>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</si>
  <si>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</si>
  <si>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</si>
  <si>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</si>
  <si>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</si>
  <si>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</si>
  <si>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</si>
  <si>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</si>
  <si>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</si>
  <si>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</si>
  <si>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</si>
  <si>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</si>
  <si>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</si>
  <si>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</si>
  <si>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</si>
  <si>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</si>
  <si>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</si>
  <si>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</si>
  <si>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</si>
  <si>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</si>
  <si>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</si>
  <si>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</si>
  <si>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</si>
  <si>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</si>
  <si>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</si>
  <si>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</si>
  <si>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</si>
  <si>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</si>
  <si>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</si>
  <si>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</si>
  <si>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</si>
  <si>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</si>
  <si>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</si>
  <si>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</si>
  <si>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</si>
  <si>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</si>
  <si>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</si>
  <si>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</si>
  <si>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</si>
  <si>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</si>
  <si>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</si>
  <si>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</si>
  <si>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</si>
  <si>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</si>
  <si>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</si>
  <si>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</si>
  <si>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</si>
  <si>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</si>
  <si>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</si>
  <si>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</si>
  <si>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</si>
  <si>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</si>
  <si>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</si>
  <si>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</si>
  <si>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</si>
  <si>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</si>
  <si>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</si>
  <si>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</si>
  <si>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</si>
  <si>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</si>
  <si>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</si>
  <si>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</si>
  <si>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</si>
  <si>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</si>
  <si>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</si>
  <si>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</si>
  <si>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</si>
  <si>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</si>
  <si>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</si>
  <si>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</si>
  <si>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</si>
  <si>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</si>
  <si>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</si>
  <si>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</si>
  <si>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</si>
  <si>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</si>
  <si>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</si>
  <si>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</si>
  <si>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</si>
  <si>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</si>
  <si>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</si>
  <si>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</si>
  <si>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</si>
  <si>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</si>
  <si>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</si>
  <si>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</si>
  <si>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</si>
  <si>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</si>
  <si>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</si>
  <si>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</si>
  <si>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</si>
  <si>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</si>
  <si>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</si>
  <si>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</si>
  <si>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</si>
  <si>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</si>
  <si>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</si>
  <si>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</si>
  <si>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</si>
  <si>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</si>
  <si>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</si>
  <si>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</si>
  <si>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</si>
  <si>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</si>
  <si>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</si>
  <si>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</si>
  <si>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</si>
  <si>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</si>
  <si>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</si>
  <si>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</si>
  <si>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</si>
  <si>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</si>
  <si>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</si>
  <si>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</si>
  <si>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</si>
  <si>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</si>
  <si>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</si>
  <si>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</si>
  <si>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</si>
  <si>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</si>
  <si>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</si>
  <si>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</si>
  <si>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</si>
  <si>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</si>
  <si>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</si>
  <si>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</si>
  <si>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</si>
  <si>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</si>
  <si>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</si>
  <si>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</si>
  <si>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</si>
  <si>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</si>
  <si>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</si>
  <si>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</si>
  <si>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</si>
  <si>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</si>
  <si>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</si>
  <si>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</si>
  <si>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</si>
  <si>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</si>
  <si>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</si>
  <si>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</si>
  <si>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</si>
  <si>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</si>
  <si>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</si>
  <si>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</si>
  <si>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</si>
  <si>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</si>
  <si>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</si>
  <si>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</si>
  <si>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</si>
  <si>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</si>
  <si>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</si>
  <si>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</si>
  <si>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</si>
  <si>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</si>
  <si>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</si>
  <si>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</si>
  <si>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</si>
  <si>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</si>
  <si>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</si>
  <si>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</si>
  <si>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</si>
  <si>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</si>
  <si>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</si>
  <si>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</si>
  <si>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</si>
  <si>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</si>
  <si>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</si>
  <si>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</si>
  <si>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</si>
  <si>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</si>
  <si>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</si>
  <si>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</si>
  <si>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</si>
  <si>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</si>
  <si>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</si>
  <si>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</si>
  <si>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</si>
  <si>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</si>
  <si>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</si>
  <si>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</si>
  <si>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</si>
  <si>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</si>
  <si>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</si>
  <si>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</si>
  <si>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</si>
  <si>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</si>
  <si>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</si>
  <si>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</si>
  <si>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</si>
  <si>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</si>
  <si>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</si>
  <si>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</si>
  <si>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</si>
  <si>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</si>
  <si>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</si>
  <si>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</si>
  <si>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</si>
  <si>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</si>
  <si>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</si>
  <si>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</si>
  <si>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</si>
  <si>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</si>
  <si>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</si>
  <si>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</si>
  <si>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</si>
  <si>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</si>
  <si>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</si>
  <si>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</si>
  <si>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</si>
  <si>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</si>
  <si>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</si>
  <si>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</si>
  <si>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</si>
  <si>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2170 F1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</si>
</sst>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38" t="s">
        <v>364</v>
      </c>
      <c r="B3" s="438"/>
      <c r="C3" s="438"/>
      <c r="D3" s="438"/>
      <c r="E3" s="438"/>
      <c r="F3" s="438"/>
      <c r="G3" s="438"/>
      <c r="H3" s="438"/>
      <c r="I3" s="438"/>
      <c r="J3" s="438"/>
      <c r="K3" s="438"/>
      <c r="L3" s="438"/>
      <c r="M3" s="438"/>
    </row>
    <row r="4" spans="1:13" ht="35.25" customHeight="1">
      <c r="A4" s="448" t="s">
        <v>674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74">
        <v>44398</v>
      </c>
      <c r="G6" s="475"/>
      <c r="H6" s="475"/>
      <c r="I6" s="476"/>
      <c r="J6" s="316"/>
      <c r="K6" s="316"/>
      <c r="L6" s="316"/>
      <c r="M6" s="316"/>
    </row>
    <row r="7" spans="1:13" ht="12.75" customHeight="1">
      <c r="A7" s="316"/>
      <c r="B7" s="316"/>
      <c r="C7" s="316"/>
      <c r="D7" s="316" t="s">
        <v>583</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77" t="s">
        <v>694</v>
      </c>
      <c r="G10" s="478"/>
      <c r="H10" s="478"/>
      <c r="I10" s="479"/>
      <c r="J10" s="26"/>
      <c r="K10" s="26"/>
      <c r="L10" s="26"/>
      <c r="M10" s="26"/>
    </row>
    <row r="11" spans="1:13" ht="12.75">
      <c r="A11" s="39"/>
      <c r="B11" s="26"/>
      <c r="C11" s="26"/>
      <c r="D11" s="26" t="s">
        <v>405</v>
      </c>
      <c r="E11" s="26"/>
      <c r="F11" s="480" t="s">
        <v>695</v>
      </c>
      <c r="G11" s="480"/>
      <c r="H11" s="480"/>
      <c r="I11" s="480"/>
      <c r="J11" s="481"/>
      <c r="K11" s="481"/>
      <c r="L11" s="26"/>
      <c r="M11" s="26"/>
    </row>
    <row r="12" spans="1:13" ht="12.75">
      <c r="A12" s="39"/>
      <c r="B12" s="26"/>
      <c r="C12" s="26"/>
      <c r="D12" s="26" t="s">
        <v>406</v>
      </c>
      <c r="E12" s="26"/>
      <c r="F12" s="482" t="s">
        <v>696</v>
      </c>
      <c r="G12" s="483"/>
      <c r="H12" s="483"/>
      <c r="I12" s="484"/>
      <c r="J12" s="156"/>
      <c r="K12" s="156"/>
      <c r="L12" s="26"/>
      <c r="M12" s="26"/>
    </row>
    <row r="13" spans="1:13" ht="12.75">
      <c r="A13" s="39"/>
      <c r="B13" s="26"/>
      <c r="C13" s="26"/>
      <c r="D13" s="26" t="s">
        <v>563</v>
      </c>
      <c r="E13" s="26"/>
      <c r="F13" s="487" t="s">
        <v>697</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56" t="s">
        <v>481</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756</v>
      </c>
      <c r="C21" s="489"/>
      <c r="D21" s="490"/>
      <c r="E21" s="99"/>
      <c r="F21" s="99"/>
      <c r="G21" s="99"/>
      <c r="H21" s="99"/>
      <c r="I21" s="99"/>
      <c r="J21" s="99"/>
      <c r="K21" s="99"/>
      <c r="L21" s="100"/>
      <c r="M21" s="26"/>
    </row>
    <row r="22" spans="1:13" ht="12.75">
      <c r="A22" s="109" t="s">
        <v>380</v>
      </c>
      <c r="B22" s="40" t="s">
        <v>26</v>
      </c>
      <c r="C22" s="26"/>
      <c r="D22" s="99"/>
      <c r="E22" s="40"/>
      <c r="F22" s="491" t="s">
        <v>757</v>
      </c>
      <c r="G22" s="492"/>
      <c r="H22" s="492"/>
      <c r="I22" s="493"/>
      <c r="J22" s="100"/>
      <c r="K22" s="99"/>
      <c r="L22" s="26"/>
      <c r="M22" s="26"/>
    </row>
    <row r="23" spans="1:13" ht="12.75">
      <c r="A23" s="108"/>
      <c r="B23" s="41"/>
      <c r="C23" s="26" t="s">
        <v>570</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94" t="s">
        <v>32</v>
      </c>
      <c r="C26" s="495"/>
      <c r="D26" s="495"/>
      <c r="E26" s="495"/>
      <c r="F26" s="495"/>
      <c r="G26" s="495"/>
      <c r="H26" s="495"/>
      <c r="I26" s="495"/>
      <c r="J26" s="495"/>
      <c r="K26" s="459"/>
      <c r="L26" s="460"/>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66"/>
      <c r="G28" s="470"/>
      <c r="H28" s="470"/>
      <c r="I28" s="47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373</v>
      </c>
      <c r="B37" s="98"/>
      <c r="C37" s="26"/>
      <c r="D37" s="26"/>
      <c r="E37" s="26"/>
      <c r="F37" s="26"/>
      <c r="G37" s="26"/>
      <c r="H37" s="26"/>
      <c r="I37" s="26"/>
      <c r="J37" s="26"/>
      <c r="K37" s="26"/>
      <c r="L37" s="26"/>
      <c r="M37" s="26"/>
    </row>
    <row r="38" spans="1:13" ht="14.25">
      <c r="A38" s="136" t="s">
        <v>379</v>
      </c>
      <c r="B38" s="462" t="s">
        <v>8</v>
      </c>
      <c r="C38" s="462"/>
      <c r="D38" s="462"/>
      <c r="E38" s="462"/>
      <c r="F38" s="26"/>
      <c r="G38" s="463" t="s">
        <v>59</v>
      </c>
      <c r="H38" s="464"/>
      <c r="I38" s="464"/>
      <c r="J38" s="464"/>
      <c r="K38" s="464"/>
      <c r="L38" s="465"/>
      <c r="M38" s="26"/>
    </row>
    <row r="39" spans="1:13" ht="12.75">
      <c r="A39" s="136" t="s">
        <v>380</v>
      </c>
      <c r="B39" s="462" t="s">
        <v>408</v>
      </c>
      <c r="C39" s="462"/>
      <c r="D39" s="462"/>
      <c r="E39" s="462"/>
      <c r="F39" s="26"/>
      <c r="G39" s="154">
        <v>16.5</v>
      </c>
      <c r="H39" s="42"/>
      <c r="I39" s="42"/>
      <c r="J39" s="42"/>
      <c r="K39" s="46"/>
      <c r="L39" s="46"/>
      <c r="M39" s="26"/>
    </row>
    <row r="40" spans="1:13" ht="12.75">
      <c r="A40" s="136" t="s">
        <v>381</v>
      </c>
      <c r="B40" s="462" t="s">
        <v>375</v>
      </c>
      <c r="C40" s="462"/>
      <c r="D40" s="462"/>
      <c r="E40" s="462"/>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66" t="s">
        <v>867</v>
      </c>
      <c r="H41" s="459"/>
      <c r="I41" s="459"/>
      <c r="J41" s="459"/>
      <c r="K41" s="459"/>
      <c r="L41" s="460"/>
      <c r="M41" s="26"/>
    </row>
    <row r="42" spans="1:13" ht="12.75">
      <c r="A42" s="137" t="s">
        <v>528</v>
      </c>
      <c r="B42" s="472" t="s">
        <v>443</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619</v>
      </c>
      <c r="B46" s="439"/>
      <c r="C46" s="439"/>
      <c r="D46" s="439"/>
      <c r="E46" s="439"/>
      <c r="F46" s="439"/>
      <c r="G46" s="439"/>
      <c r="H46" s="439"/>
      <c r="I46" s="439"/>
      <c r="J46" s="439"/>
      <c r="K46" s="439"/>
      <c r="L46" s="439"/>
      <c r="M46" s="439"/>
    </row>
    <row r="47" spans="1:13" ht="17.25">
      <c r="A47" s="98" t="s">
        <v>9</v>
      </c>
      <c r="B47" s="26"/>
      <c r="C47" s="26"/>
      <c r="D47" s="26"/>
      <c r="E47" s="26"/>
      <c r="F47" s="469"/>
      <c r="G47" s="469"/>
      <c r="H47" s="469"/>
      <c r="I47" s="40"/>
      <c r="J47" s="469"/>
      <c r="K47" s="469"/>
      <c r="L47" s="469"/>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66" t="s">
        <v>420</v>
      </c>
      <c r="G54" s="459"/>
      <c r="H54" s="459"/>
      <c r="I54" s="188"/>
      <c r="J54" s="466" t="s">
        <v>419</v>
      </c>
      <c r="K54" s="470"/>
      <c r="L54" s="471"/>
      <c r="M54" s="26"/>
    </row>
    <row r="55" spans="1:13" ht="12.75">
      <c r="A55" s="136" t="s">
        <v>380</v>
      </c>
      <c r="B55" s="41" t="s">
        <v>374</v>
      </c>
      <c r="C55" s="26"/>
      <c r="D55" s="26"/>
      <c r="E55" s="26"/>
      <c r="F55" s="463" t="s">
        <v>468</v>
      </c>
      <c r="G55" s="464"/>
      <c r="H55" s="464"/>
      <c r="I55" s="187"/>
      <c r="J55" s="463" t="s">
        <v>468</v>
      </c>
      <c r="K55" s="464"/>
      <c r="L55" s="465"/>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66" t="s">
        <v>413</v>
      </c>
      <c r="G59" s="459"/>
      <c r="H59" s="459"/>
      <c r="I59" s="187"/>
      <c r="J59" s="466" t="s">
        <v>413</v>
      </c>
      <c r="K59" s="459"/>
      <c r="L59" s="460"/>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66"/>
      <c r="G64" s="459"/>
      <c r="H64" s="459"/>
      <c r="I64" s="188"/>
      <c r="J64" s="466"/>
      <c r="K64" s="470"/>
      <c r="L64" s="471"/>
      <c r="M64" s="26"/>
    </row>
    <row r="65" spans="1:13" ht="12.75">
      <c r="A65" s="26"/>
      <c r="B65" s="40"/>
      <c r="C65" s="41" t="s">
        <v>374</v>
      </c>
      <c r="D65" s="26"/>
      <c r="E65" s="26"/>
      <c r="F65" s="463"/>
      <c r="G65" s="464"/>
      <c r="H65" s="464"/>
      <c r="I65" s="187"/>
      <c r="J65" s="463"/>
      <c r="K65" s="464"/>
      <c r="L65" s="465"/>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66"/>
      <c r="G75" s="459"/>
      <c r="H75" s="459"/>
      <c r="I75" s="188"/>
      <c r="J75" s="466"/>
      <c r="K75" s="470"/>
      <c r="L75" s="471"/>
      <c r="M75" s="26"/>
    </row>
    <row r="76" spans="1:13" ht="12.75">
      <c r="A76" s="26"/>
      <c r="B76" s="40"/>
      <c r="C76" s="41" t="s">
        <v>374</v>
      </c>
      <c r="D76" s="26"/>
      <c r="E76" s="26"/>
      <c r="F76" s="463"/>
      <c r="G76" s="464"/>
      <c r="H76" s="464"/>
      <c r="I76" s="187"/>
      <c r="J76" s="463"/>
      <c r="K76" s="464"/>
      <c r="L76" s="465"/>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66" t="s">
        <v>759</v>
      </c>
      <c r="G100" s="470"/>
      <c r="H100" s="470"/>
      <c r="I100" s="470"/>
      <c r="J100" s="471"/>
      <c r="K100" s="213"/>
      <c r="L100" s="26"/>
      <c r="M100" s="26"/>
    </row>
    <row r="101" spans="1:13" ht="12.75">
      <c r="A101" s="136" t="s">
        <v>380</v>
      </c>
      <c r="B101" s="40" t="s">
        <v>377</v>
      </c>
      <c r="C101" s="26"/>
      <c r="D101" s="26"/>
      <c r="E101" s="26"/>
      <c r="F101" s="458" t="s">
        <v>301</v>
      </c>
      <c r="G101" s="467"/>
      <c r="H101" s="467"/>
      <c r="I101" s="468"/>
      <c r="J101" s="26"/>
      <c r="K101" s="26"/>
      <c r="L101" s="26"/>
      <c r="M101" s="26"/>
    </row>
    <row r="102" spans="1:13" ht="12.75">
      <c r="A102" s="136"/>
      <c r="B102" s="40"/>
      <c r="C102" s="26" t="s">
        <v>594</v>
      </c>
      <c r="D102" s="26"/>
      <c r="E102" s="26"/>
      <c r="F102" s="458" t="s">
        <v>153</v>
      </c>
      <c r="G102" s="459"/>
      <c r="H102" s="459"/>
      <c r="I102" s="460"/>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362</v>
      </c>
      <c r="B109" s="461"/>
      <c r="C109" s="461"/>
      <c r="D109" s="461"/>
      <c r="E109" s="461"/>
      <c r="F109" s="461"/>
      <c r="G109" s="461"/>
      <c r="H109" s="461"/>
      <c r="I109" s="461"/>
      <c r="J109" s="461"/>
      <c r="K109" s="461"/>
      <c r="L109" s="461"/>
      <c r="M109" s="461"/>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15.124568902786862</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24.932631097213132</v>
      </c>
      <c r="H133" s="26" t="s">
        <v>552</v>
      </c>
      <c r="I133" s="26"/>
      <c r="J133" s="372"/>
      <c r="K133" s="26"/>
      <c r="L133" s="26"/>
      <c r="M133" s="26"/>
    </row>
    <row r="134" spans="1:13" ht="13.5" thickBot="1">
      <c r="A134" s="109"/>
      <c r="B134" s="26"/>
      <c r="C134" s="267" t="s">
        <v>615</v>
      </c>
      <c r="D134" s="267"/>
      <c r="E134" s="267"/>
      <c r="F134" s="324" t="s">
        <v>599</v>
      </c>
      <c r="G134" s="395">
        <f>'Calculations- All Data'!F136</f>
        <v>411.3884131040167</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37" t="s">
        <v>363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361</v>
      </c>
      <c r="C141" s="455"/>
      <c r="D141" s="455"/>
      <c r="E141" s="455"/>
      <c r="F141" s="455"/>
      <c r="G141" s="455"/>
      <c r="H141" s="455"/>
      <c r="I141" s="455"/>
      <c r="J141" s="455"/>
      <c r="K141" s="455"/>
      <c r="L141" s="455"/>
      <c r="M141" s="455"/>
    </row>
    <row r="142" spans="1:13" ht="12.75">
      <c r="A142" s="26"/>
      <c r="B142" s="149" t="s">
        <v>357</v>
      </c>
      <c r="C142" s="26"/>
      <c r="D142" s="26"/>
      <c r="E142" s="26"/>
      <c r="F142" s="42"/>
      <c r="G142" s="40"/>
      <c r="H142" s="40"/>
      <c r="I142" s="40"/>
      <c r="J142" s="26"/>
      <c r="K142" s="26"/>
      <c r="L142" s="26"/>
      <c r="M142" s="26"/>
    </row>
    <row r="143" spans="1:13" ht="24" customHeight="1">
      <c r="A143" s="26"/>
      <c r="B143" s="453" t="s">
        <v>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677</v>
      </c>
      <c r="B145" s="439"/>
      <c r="C145" s="439"/>
      <c r="D145" s="439"/>
      <c r="E145" s="439"/>
      <c r="F145" s="439"/>
      <c r="G145" s="439"/>
      <c r="H145" s="439"/>
      <c r="I145" s="439"/>
      <c r="J145" s="439"/>
      <c r="K145" s="439"/>
      <c r="L145" s="439"/>
      <c r="M145" s="439"/>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40" t="s">
        <v>523</v>
      </c>
      <c r="G148" s="441"/>
      <c r="H148" s="441"/>
      <c r="I148" s="441"/>
      <c r="J148" s="441"/>
      <c r="K148" s="255"/>
      <c r="L148" s="99"/>
      <c r="M148" s="99"/>
    </row>
    <row r="149" spans="1:13" s="97" customFormat="1" ht="22.5" customHeight="1">
      <c r="A149" s="205"/>
      <c r="B149" s="99"/>
      <c r="C149" s="99"/>
      <c r="D149" s="99"/>
      <c r="E149" s="263" t="s">
        <v>430</v>
      </c>
      <c r="F149" s="440"/>
      <c r="G149" s="441"/>
      <c r="H149" s="441"/>
      <c r="I149" s="441"/>
      <c r="J149" s="441"/>
      <c r="K149" s="256"/>
      <c r="L149" s="99"/>
      <c r="M149" s="99"/>
    </row>
    <row r="150" spans="1:13" s="97" customFormat="1" ht="22.5" customHeight="1">
      <c r="A150" s="205"/>
      <c r="B150" s="99"/>
      <c r="C150" s="99"/>
      <c r="D150" s="99"/>
      <c r="E150" s="263" t="s">
        <v>430</v>
      </c>
      <c r="F150" s="440"/>
      <c r="G150" s="441"/>
      <c r="H150" s="441"/>
      <c r="I150" s="441"/>
      <c r="J150" s="441"/>
      <c r="K150" s="256"/>
      <c r="L150" s="99"/>
      <c r="M150" s="99"/>
    </row>
    <row r="151" spans="1:13" s="97" customFormat="1" ht="22.5" customHeight="1">
      <c r="A151" s="205"/>
      <c r="B151" s="99"/>
      <c r="C151" s="99"/>
      <c r="D151" s="99"/>
      <c r="E151" s="263" t="s">
        <v>430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16.5</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40" t="s">
        <v>595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40"/>
      <c r="G157" s="441"/>
      <c r="H157" s="441"/>
      <c r="I157" s="441"/>
      <c r="J157" s="442"/>
      <c r="K157" s="256"/>
      <c r="L157" s="99"/>
      <c r="M157" s="99"/>
    </row>
    <row r="158" spans="1:13" s="97" customFormat="1" ht="22.5" customHeight="1">
      <c r="A158" s="205"/>
      <c r="B158" s="443" t="s">
        <v>430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123.41652393120505</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571</v>
      </c>
      <c r="C168" s="452"/>
      <c r="D168" s="452"/>
      <c r="E168" s="452"/>
      <c r="F168" s="452"/>
      <c r="G168" s="452"/>
      <c r="H168" s="452"/>
      <c r="I168" s="452"/>
      <c r="J168" s="452"/>
      <c r="K168" s="452"/>
      <c r="L168" s="452"/>
      <c r="M168" s="452"/>
    </row>
    <row r="169" spans="1:13" ht="24" customHeight="1">
      <c r="A169" s="26"/>
      <c r="B169" s="437" t="s">
        <v>758</v>
      </c>
      <c r="C169" s="439"/>
      <c r="D169" s="439"/>
      <c r="E169" s="439"/>
      <c r="F169" s="439"/>
      <c r="G169" s="439"/>
      <c r="H169" s="439"/>
      <c r="I169" s="439"/>
      <c r="J169" s="439"/>
      <c r="K169" s="439"/>
      <c r="L169" s="439"/>
      <c r="M169" s="439"/>
    </row>
    <row r="170" spans="1:13" ht="24" customHeight="1">
      <c r="A170" s="26"/>
      <c r="B170" s="437" t="s">
        <v>754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678</v>
      </c>
      <c r="B172" s="447"/>
      <c r="C172" s="447"/>
      <c r="D172" s="447"/>
      <c r="E172" s="447"/>
      <c r="F172" s="447"/>
      <c r="G172" s="447"/>
      <c r="H172" s="447"/>
      <c r="I172" s="447"/>
      <c r="J172" s="447"/>
      <c r="K172" s="447"/>
      <c r="L172" s="447"/>
      <c r="M172" s="447"/>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123.41652393120505</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116.13494901926394</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116</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104</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602</v>
      </c>
      <c r="C183" s="438"/>
      <c r="D183" s="438"/>
      <c r="E183" s="438"/>
      <c r="F183" s="438"/>
      <c r="G183" s="438"/>
      <c r="H183" s="438"/>
      <c r="I183" s="438"/>
      <c r="J183" s="438"/>
      <c r="K183" s="438"/>
      <c r="L183" s="438"/>
      <c r="M183" s="438"/>
    </row>
    <row r="184" spans="1:13" ht="23.25" customHeight="1">
      <c r="A184" s="26"/>
      <c r="B184" s="437" t="s">
        <v>520</v>
      </c>
      <c r="C184" s="438"/>
      <c r="D184" s="438"/>
      <c r="E184" s="438"/>
      <c r="F184" s="438"/>
      <c r="G184" s="438"/>
      <c r="H184" s="438"/>
      <c r="I184" s="438"/>
      <c r="J184" s="438"/>
      <c r="K184" s="438"/>
      <c r="L184" s="438"/>
      <c r="M184" s="438"/>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365</v>
      </c>
      <c r="B1" s="499"/>
      <c r="C1" s="499"/>
      <c r="D1" s="499"/>
      <c r="E1" s="499"/>
      <c r="F1" s="499"/>
      <c r="G1" s="499"/>
      <c r="H1" s="499"/>
      <c r="I1" s="499"/>
      <c r="J1" s="499"/>
      <c r="K1" s="499"/>
      <c r="L1" s="499"/>
      <c r="M1" s="499"/>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40">
        <f>'CREDIT CALCULATION FORM'!F6:I6</f>
        <v>44398</v>
      </c>
      <c r="G4" s="541"/>
      <c r="H4" s="541"/>
      <c r="I4" s="542"/>
      <c r="J4" s="317"/>
      <c r="K4" s="317"/>
      <c r="L4" s="317"/>
      <c r="M4" s="317"/>
    </row>
    <row r="5" spans="1:13" ht="12.75">
      <c r="A5" s="317"/>
      <c r="B5" s="317"/>
      <c r="C5" s="317"/>
      <c r="D5" s="317" t="s">
        <v>583</v>
      </c>
      <c r="E5" s="317"/>
      <c r="F5" s="543" t="str">
        <f>'CREDIT CALCULATION FORM'!F7:K7</f>
        <v>Harvey T 2170 F1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47" t="str">
        <f>'CREDIT CALCULATION FORM'!F10:I10</f>
        <v>Rod Morehart</v>
      </c>
      <c r="G8" s="548"/>
      <c r="H8" s="548"/>
      <c r="I8" s="549"/>
      <c r="J8" s="110"/>
      <c r="K8" s="110"/>
      <c r="L8" s="110"/>
      <c r="M8" s="110"/>
    </row>
    <row r="9" spans="1:13" ht="12.75">
      <c r="A9" s="116"/>
      <c r="B9" s="110"/>
      <c r="C9" s="110"/>
      <c r="D9" s="110" t="s">
        <v>405</v>
      </c>
      <c r="E9" s="110"/>
      <c r="F9" s="532" t="str">
        <f>'CREDIT CALCULATION FORM'!F11:K11</f>
        <v>Lycoming County Conservation District</v>
      </c>
      <c r="G9" s="532"/>
      <c r="H9" s="532"/>
      <c r="I9" s="532"/>
      <c r="J9" s="550"/>
      <c r="K9" s="550"/>
      <c r="L9" s="110"/>
      <c r="M9" s="110"/>
    </row>
    <row r="10" spans="1:13" ht="12.75">
      <c r="A10" s="116"/>
      <c r="B10" s="110"/>
      <c r="C10" s="110"/>
      <c r="D10" s="110" t="s">
        <v>406</v>
      </c>
      <c r="E10" s="110"/>
      <c r="F10" s="532" t="str">
        <f>'CREDIT CALCULATION FORM'!F12:I12</f>
        <v>570-329-1619</v>
      </c>
      <c r="G10" s="532"/>
      <c r="H10" s="532"/>
      <c r="I10" s="532"/>
      <c r="J10" s="159"/>
      <c r="K10" s="159"/>
      <c r="L10" s="110"/>
      <c r="M10" s="110"/>
    </row>
    <row r="11" spans="1:13" ht="12.75">
      <c r="A11" s="116"/>
      <c r="B11" s="110"/>
      <c r="C11" s="110"/>
      <c r="D11" s="110" t="s">
        <v>563</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39" t="s">
        <v>496</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24</v>
      </c>
      <c r="B20" s="117" t="s">
        <v>26</v>
      </c>
      <c r="C20" s="110"/>
      <c r="D20" s="114"/>
      <c r="E20" s="117"/>
      <c r="F20" s="529" t="str">
        <f>'CREDIT CALCULATION FORM'!F22</f>
        <v>County Conservation District</v>
      </c>
      <c r="G20" s="530"/>
      <c r="H20" s="530"/>
      <c r="I20" s="531"/>
      <c r="J20" s="115"/>
      <c r="K20" s="114"/>
      <c r="L20" s="110"/>
      <c r="M20" s="110"/>
    </row>
    <row r="21" spans="1:13" ht="12.75">
      <c r="A21" s="118"/>
      <c r="B21" s="119"/>
      <c r="C21" s="110" t="s">
        <v>25</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503">
        <f>'CREDIT CALCULATION FORM'!F28</f>
        <v>0</v>
      </c>
      <c r="G27" s="509"/>
      <c r="H27" s="509"/>
      <c r="I27" s="510"/>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496" t="str">
        <f>CONCATENATE(F46,F27)</f>
        <v>700</v>
      </c>
      <c r="G29" s="505"/>
      <c r="H29" s="505"/>
      <c r="I29" s="506"/>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512</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367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508" t="s">
        <v>35</v>
      </c>
      <c r="C40" s="508"/>
      <c r="D40" s="508"/>
      <c r="E40" s="508"/>
      <c r="F40" s="536" t="str">
        <f>'CREDIT CALCULATION FORM'!G38</f>
        <v>Wheat-Spelt, for grain </v>
      </c>
      <c r="G40" s="552"/>
      <c r="H40" s="552"/>
      <c r="I40" s="552"/>
      <c r="J40" s="552"/>
      <c r="K40" s="553"/>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36</v>
      </c>
      <c r="C43" s="508"/>
      <c r="D43" s="508"/>
      <c r="E43" s="508"/>
      <c r="F43" s="147">
        <f>'CREDIT CALCULATION FORM'!G39</f>
        <v>16.5</v>
      </c>
      <c r="G43" s="122"/>
      <c r="H43" s="122"/>
      <c r="I43" s="122"/>
      <c r="J43" s="120"/>
      <c r="K43" s="120"/>
      <c r="L43" s="110"/>
      <c r="M43" s="110"/>
    </row>
    <row r="44" spans="1:13" ht="12.75">
      <c r="A44" s="110"/>
      <c r="B44" s="508" t="s">
        <v>37</v>
      </c>
      <c r="C44" s="508"/>
      <c r="D44" s="508"/>
      <c r="E44" s="508"/>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272</v>
      </c>
      <c r="C46" s="508"/>
      <c r="D46" s="508"/>
      <c r="E46" s="508"/>
      <c r="F46" s="331">
        <f>'CREDIT CALCULATION FORM'!G42</f>
        <v>70</v>
      </c>
      <c r="G46" s="127"/>
      <c r="H46" s="120"/>
      <c r="I46" s="120"/>
      <c r="J46" s="120"/>
      <c r="K46" s="120"/>
      <c r="L46" s="110"/>
      <c r="M46" s="110"/>
    </row>
    <row r="47" spans="1:13" ht="12.75">
      <c r="A47" s="123"/>
      <c r="B47" s="125"/>
      <c r="C47" s="508" t="s">
        <v>611</v>
      </c>
      <c r="D47" s="508"/>
      <c r="E47" s="508"/>
      <c r="F47" s="103">
        <f>VLOOKUP(F46,'BMPs and Bay Model Data'!A4:D30,4,FALSE)</f>
        <v>0.941</v>
      </c>
      <c r="G47" s="120"/>
      <c r="H47" s="120"/>
      <c r="I47" s="120"/>
      <c r="J47" s="120"/>
      <c r="K47" s="120"/>
      <c r="L47" s="110"/>
      <c r="M47" s="110"/>
    </row>
    <row r="48" spans="1:13" ht="12.75">
      <c r="A48" s="123"/>
      <c r="B48" s="125"/>
      <c r="C48" s="508" t="s">
        <v>612</v>
      </c>
      <c r="D48" s="508"/>
      <c r="E48" s="508"/>
      <c r="F48" s="103">
        <f>VLOOKUP(F46,'BMPs and Bay Model Data'!A4:E30,5,FALSE)</f>
        <v>0.45</v>
      </c>
      <c r="G48" s="127"/>
      <c r="H48" s="120"/>
      <c r="I48" s="120"/>
      <c r="J48" s="120"/>
      <c r="K48" s="120"/>
      <c r="L48" s="110"/>
      <c r="M48" s="110"/>
    </row>
    <row r="49" spans="1:13" ht="12.75">
      <c r="A49" s="110"/>
      <c r="B49" s="110"/>
      <c r="C49" s="110" t="s">
        <v>762</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503" t="str">
        <f>'CREDIT CALCULATION FORM'!F54:I54</f>
        <v>Early fall</v>
      </c>
      <c r="G60" s="497"/>
      <c r="H60" s="497"/>
      <c r="I60" s="189"/>
      <c r="J60" s="503" t="str">
        <f>'CREDIT CALCULATION FORM'!J54:M54</f>
        <v>Spring or summer</v>
      </c>
      <c r="K60" s="509"/>
      <c r="L60" s="510"/>
      <c r="M60" s="110"/>
    </row>
    <row r="61" spans="1:13" ht="12.75">
      <c r="A61" s="110"/>
      <c r="B61" s="117"/>
      <c r="C61" s="119" t="s">
        <v>120</v>
      </c>
      <c r="D61" s="110"/>
      <c r="E61" s="110"/>
      <c r="F61" s="511" t="str">
        <f>'CREDIT CALCULATION FORM'!F55:I55</f>
        <v>Poultry- Layer</v>
      </c>
      <c r="G61" s="512"/>
      <c r="H61" s="512"/>
      <c r="I61" s="189"/>
      <c r="J61" s="511" t="str">
        <f>'CREDIT CALCULATION FORM'!J55:M55</f>
        <v>Poultry- Layer</v>
      </c>
      <c r="K61" s="512"/>
      <c r="L61" s="513"/>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296</v>
      </c>
      <c r="E67" s="110"/>
      <c r="F67" s="496" t="str">
        <f>CONCATENATE(F60,F66)</f>
        <v>Early fallNo incorporation</v>
      </c>
      <c r="G67" s="497"/>
      <c r="H67" s="497"/>
      <c r="I67" s="189"/>
      <c r="J67" s="496"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120</v>
      </c>
      <c r="D74" s="110"/>
      <c r="E74" s="110"/>
      <c r="F74" s="511">
        <f>'CREDIT CALCULATION FORM'!F65</f>
        <v>0</v>
      </c>
      <c r="G74" s="512"/>
      <c r="H74" s="512"/>
      <c r="I74" s="189"/>
      <c r="J74" s="511">
        <f>'CREDIT CALCULATION FORM'!J65</f>
        <v>0</v>
      </c>
      <c r="K74" s="512"/>
      <c r="L74" s="513"/>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296</v>
      </c>
      <c r="E80" s="110"/>
      <c r="F80" s="496" t="str">
        <f>CONCATENATE(F73,F79)</f>
        <v>00</v>
      </c>
      <c r="G80" s="497"/>
      <c r="H80" s="497"/>
      <c r="I80" s="189"/>
      <c r="J80" s="496"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120</v>
      </c>
      <c r="D87" s="110"/>
      <c r="E87" s="110"/>
      <c r="F87" s="511">
        <f>'CREDIT CALCULATION FORM'!F76</f>
        <v>0</v>
      </c>
      <c r="G87" s="512"/>
      <c r="H87" s="512"/>
      <c r="I87" s="189"/>
      <c r="J87" s="511">
        <f>'CREDIT CALCULATION FORM'!J76</f>
        <v>0</v>
      </c>
      <c r="K87" s="512"/>
      <c r="L87" s="513"/>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296</v>
      </c>
      <c r="E93" s="110"/>
      <c r="F93" s="496" t="str">
        <f>CONCATENATE(F86,F92)</f>
        <v>00</v>
      </c>
      <c r="G93" s="497"/>
      <c r="H93" s="497"/>
      <c r="I93" s="189"/>
      <c r="J93" s="496"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17" t="str">
        <f>'CREDIT CALCULATION FORM'!F101</f>
        <v>NONE</v>
      </c>
      <c r="G105" s="518"/>
      <c r="H105" s="518"/>
      <c r="I105" s="519"/>
      <c r="J105" s="110"/>
      <c r="K105" s="110"/>
      <c r="L105" s="110"/>
      <c r="M105" s="110"/>
    </row>
    <row r="106" spans="1:13" ht="12.75">
      <c r="A106" s="110"/>
      <c r="B106" s="117"/>
      <c r="C106" s="110" t="s">
        <v>452</v>
      </c>
      <c r="D106" s="110"/>
      <c r="E106" s="110"/>
      <c r="F106" s="458"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15.124568902786862</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411.3884131040167</v>
      </c>
      <c r="G136" s="119" t="s">
        <v>303</v>
      </c>
      <c r="H136" s="129"/>
      <c r="I136" s="110"/>
      <c r="J136" s="110"/>
      <c r="K136" s="110"/>
      <c r="L136" s="110"/>
      <c r="M136" s="110"/>
    </row>
    <row r="137" spans="1:13" ht="12.75" customHeight="1">
      <c r="A137" s="110"/>
      <c r="B137" s="131" t="s">
        <v>574</v>
      </c>
      <c r="C137" s="119"/>
      <c r="D137" s="110"/>
      <c r="E137" s="110"/>
      <c r="F137" s="403">
        <f>IF(F43=0,"0",F136/F43)</f>
        <v>24.932631097213132</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379</v>
      </c>
      <c r="C143" s="122" t="s">
        <v>541</v>
      </c>
      <c r="D143" s="110"/>
      <c r="E143" s="115"/>
      <c r="F143" s="110"/>
      <c r="G143" s="524" t="s">
        <v>866</v>
      </c>
      <c r="H143" s="502"/>
      <c r="I143" s="502"/>
      <c r="J143" s="502"/>
      <c r="K143" s="366" t="s">
        <v>865</v>
      </c>
      <c r="L143" s="110" t="s">
        <v>432</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16.5</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123.41652393120505</v>
      </c>
      <c r="G153" s="120" t="s">
        <v>303</v>
      </c>
      <c r="H153" s="122"/>
      <c r="I153" s="211"/>
      <c r="J153" s="254"/>
      <c r="K153" s="254"/>
      <c r="L153" s="120"/>
      <c r="M153" s="120"/>
    </row>
    <row r="154" spans="1:13" ht="12.75">
      <c r="A154" s="110"/>
      <c r="B154" s="110"/>
      <c r="C154" s="110"/>
      <c r="D154" s="141" t="s">
        <v>553</v>
      </c>
      <c r="E154" s="212"/>
      <c r="F154" s="281">
        <f>IF(F43=0,"0",(F136-F153)/F43)</f>
        <v>17.45284176804919</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01" t="s">
        <v>859</v>
      </c>
      <c r="I156" s="502"/>
      <c r="J156" s="502"/>
      <c r="K156" s="355" t="s">
        <v>857</v>
      </c>
      <c r="L156" s="357" t="s">
        <v>431</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123.41652393120505</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123.41652393120505</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116.13494901926394</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116.13494901926394</v>
      </c>
      <c r="G180" s="110" t="s">
        <v>590</v>
      </c>
      <c r="H180" s="110"/>
      <c r="I180" s="110"/>
      <c r="J180" s="110"/>
      <c r="K180" s="110"/>
      <c r="L180" s="110"/>
      <c r="M180" s="110"/>
    </row>
    <row r="181" spans="1:13" ht="13.5" thickBot="1">
      <c r="A181" s="110"/>
      <c r="B181" s="116" t="s">
        <v>566</v>
      </c>
      <c r="C181" s="415"/>
      <c r="D181" s="415"/>
      <c r="E181" s="415"/>
      <c r="F181" s="416">
        <f>ROUND(F180,0)</f>
        <v>116</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104.4</v>
      </c>
      <c r="G184" s="420" t="s">
        <v>590</v>
      </c>
      <c r="H184" s="110"/>
      <c r="I184" s="110"/>
      <c r="J184" s="110"/>
      <c r="K184" s="110"/>
      <c r="L184" s="110"/>
      <c r="M184" s="110"/>
    </row>
    <row r="185" spans="1:13" ht="15.75" thickBot="1">
      <c r="A185" s="110"/>
      <c r="B185" s="112" t="s">
        <v>564</v>
      </c>
      <c r="C185" s="421"/>
      <c r="D185" s="421"/>
      <c r="E185" s="421"/>
      <c r="F185" s="414">
        <f>ROUND(F184,0)</f>
        <v>104</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577</v>
      </c>
      <c r="B2" s="575"/>
      <c r="C2" s="575"/>
      <c r="D2" s="575"/>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76" t="s">
        <v>119</v>
      </c>
      <c r="B81" s="497"/>
      <c r="C81" s="23"/>
      <c r="D81" s="22"/>
      <c r="E81" s="22"/>
      <c r="F81" s="22"/>
      <c r="G81" s="22"/>
    </row>
    <row r="82" spans="1:7" ht="12.75">
      <c r="A82" s="572" t="s">
        <v>238</v>
      </c>
      <c r="B82" s="577" t="s">
        <v>113</v>
      </c>
      <c r="C82" s="570"/>
      <c r="D82" s="16"/>
      <c r="E82" s="5"/>
      <c r="F82" s="5"/>
      <c r="G82" s="5"/>
    </row>
    <row r="83" spans="1:7" ht="12.75">
      <c r="A83" s="573"/>
      <c r="B83" s="578"/>
      <c r="C83" s="571"/>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76" t="s">
        <v>383</v>
      </c>
      <c r="B123" s="581"/>
      <c r="D123" s="379"/>
      <c r="E123" s="45"/>
      <c r="F123" s="378"/>
      <c r="G123" s="22"/>
    </row>
    <row r="124" spans="1:7" ht="12.75">
      <c r="A124" s="579" t="s">
        <v>384</v>
      </c>
      <c r="B124" s="582" t="s">
        <v>455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7" t="s">
        <v>234</v>
      </c>
      <c r="B131" s="574"/>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7" t="s">
        <v>285</v>
      </c>
      <c r="B247" s="497"/>
      <c r="C247" s="497"/>
      <c r="D247" s="497"/>
      <c r="E247" s="498"/>
    </row>
    <row r="248" spans="1:5" ht="12.75">
      <c r="A248" s="28" t="s">
        <v>282</v>
      </c>
      <c r="B248" s="568" t="s">
        <v>283</v>
      </c>
      <c r="C248" s="569"/>
      <c r="D248" s="569"/>
      <c r="E248" s="228" t="s">
        <v>475</v>
      </c>
    </row>
    <row r="249" spans="1:5" ht="12.75">
      <c r="A249" s="223" t="s">
        <v>458</v>
      </c>
      <c r="B249" s="224">
        <v>28</v>
      </c>
      <c r="C249" s="564" t="s">
        <v>610</v>
      </c>
      <c r="D249" s="565"/>
      <c r="E249" s="6" t="s">
        <v>609</v>
      </c>
    </row>
    <row r="250" spans="1:5" ht="12.75">
      <c r="A250" s="31" t="s">
        <v>462</v>
      </c>
      <c r="B250" s="32">
        <v>10</v>
      </c>
      <c r="C250" s="562" t="s">
        <v>284</v>
      </c>
      <c r="D250" s="563"/>
      <c r="E250" s="7" t="s">
        <v>474</v>
      </c>
    </row>
    <row r="251" spans="1:5" ht="12.75">
      <c r="A251" s="31" t="s">
        <v>460</v>
      </c>
      <c r="B251" s="32">
        <v>9</v>
      </c>
      <c r="C251" s="562" t="s">
        <v>284</v>
      </c>
      <c r="D251" s="563"/>
      <c r="E251" s="7" t="s">
        <v>474</v>
      </c>
    </row>
    <row r="252" spans="1:5" ht="12.75">
      <c r="A252" s="33" t="s">
        <v>461</v>
      </c>
      <c r="B252" s="222">
        <v>7</v>
      </c>
      <c r="C252" s="560" t="s">
        <v>284</v>
      </c>
      <c r="D252" s="561"/>
      <c r="E252" s="8" t="s">
        <v>474</v>
      </c>
    </row>
    <row r="253" spans="1:5" ht="12.75">
      <c r="A253" s="58" t="s">
        <v>459</v>
      </c>
      <c r="B253" s="58">
        <v>36</v>
      </c>
      <c r="C253" s="564" t="s">
        <v>610</v>
      </c>
      <c r="D253" s="565"/>
      <c r="E253" s="405" t="s">
        <v>609</v>
      </c>
    </row>
    <row r="254" spans="1:5" ht="12.75">
      <c r="A254" s="104" t="s">
        <v>456</v>
      </c>
      <c r="B254" s="105">
        <v>11</v>
      </c>
      <c r="C254" s="586" t="s">
        <v>284</v>
      </c>
      <c r="D254" s="565"/>
      <c r="E254" s="7" t="s">
        <v>474</v>
      </c>
    </row>
    <row r="255" spans="1:5" ht="12.75">
      <c r="A255" s="33" t="s">
        <v>457</v>
      </c>
      <c r="B255" s="222">
        <v>14</v>
      </c>
      <c r="C255" s="560" t="s">
        <v>284</v>
      </c>
      <c r="D255" s="561"/>
      <c r="E255" s="8" t="s">
        <v>474</v>
      </c>
    </row>
    <row r="256" spans="1:5" ht="12.75">
      <c r="A256" s="225" t="s">
        <v>416</v>
      </c>
      <c r="B256" s="423">
        <v>12</v>
      </c>
      <c r="C256" s="160" t="s">
        <v>284</v>
      </c>
      <c r="D256" s="422"/>
      <c r="E256" s="7" t="s">
        <v>474</v>
      </c>
    </row>
    <row r="257" spans="1:5" ht="12.75">
      <c r="A257" s="11" t="s">
        <v>463</v>
      </c>
      <c r="B257" s="106">
        <v>30</v>
      </c>
      <c r="C257" s="564" t="s">
        <v>610</v>
      </c>
      <c r="D257" s="565"/>
      <c r="E257" s="6" t="s">
        <v>609</v>
      </c>
    </row>
    <row r="258" spans="1:5" ht="12.75">
      <c r="A258" s="32" t="s">
        <v>464</v>
      </c>
      <c r="B258" s="32">
        <v>25</v>
      </c>
      <c r="C258" s="562" t="s">
        <v>610</v>
      </c>
      <c r="D258" s="566"/>
      <c r="E258" s="7" t="s">
        <v>609</v>
      </c>
    </row>
    <row r="259" spans="1:5" ht="12.75">
      <c r="A259" s="32" t="s">
        <v>465</v>
      </c>
      <c r="B259" s="32">
        <v>40</v>
      </c>
      <c r="C259" s="562" t="s">
        <v>610</v>
      </c>
      <c r="D259" s="566"/>
      <c r="E259" s="7" t="s">
        <v>609</v>
      </c>
    </row>
    <row r="260" spans="1:5" ht="12.75">
      <c r="A260" s="32" t="s">
        <v>466</v>
      </c>
      <c r="B260" s="32">
        <v>50</v>
      </c>
      <c r="C260" s="562" t="s">
        <v>610</v>
      </c>
      <c r="D260" s="566"/>
      <c r="E260" s="7" t="s">
        <v>609</v>
      </c>
    </row>
    <row r="261" spans="1:5" ht="12.75">
      <c r="A261" s="12" t="s">
        <v>467</v>
      </c>
      <c r="B261" s="12">
        <v>40</v>
      </c>
      <c r="C261" s="562" t="s">
        <v>610</v>
      </c>
      <c r="D261" s="566"/>
      <c r="E261" s="7" t="s">
        <v>609</v>
      </c>
    </row>
    <row r="262" spans="1:5" ht="12.75">
      <c r="A262" s="11" t="s">
        <v>468</v>
      </c>
      <c r="B262" s="12">
        <v>37</v>
      </c>
      <c r="C262" s="562" t="s">
        <v>284</v>
      </c>
      <c r="D262" s="566"/>
      <c r="E262" s="7" t="s">
        <v>474</v>
      </c>
    </row>
    <row r="263" spans="1:5" ht="12.75">
      <c r="A263" s="12" t="s">
        <v>473</v>
      </c>
      <c r="B263" s="58">
        <v>43</v>
      </c>
      <c r="C263" s="562" t="s">
        <v>284</v>
      </c>
      <c r="D263" s="566"/>
      <c r="E263" s="7" t="s">
        <v>474</v>
      </c>
    </row>
    <row r="264" spans="1:5" ht="12.75">
      <c r="A264" s="58" t="s">
        <v>469</v>
      </c>
      <c r="B264" s="58">
        <v>79</v>
      </c>
      <c r="C264" s="562" t="s">
        <v>284</v>
      </c>
      <c r="D264" s="566"/>
      <c r="E264" s="7" t="s">
        <v>474</v>
      </c>
    </row>
    <row r="265" spans="1:5" ht="12.75">
      <c r="A265" s="58" t="s">
        <v>470</v>
      </c>
      <c r="B265" s="58">
        <v>66</v>
      </c>
      <c r="C265" s="562" t="s">
        <v>284</v>
      </c>
      <c r="D265" s="566"/>
      <c r="E265" s="7" t="s">
        <v>474</v>
      </c>
    </row>
    <row r="266" spans="1:5" ht="12.75">
      <c r="A266" s="58" t="s">
        <v>471</v>
      </c>
      <c r="B266" s="58">
        <v>52</v>
      </c>
      <c r="C266" s="562" t="s">
        <v>284</v>
      </c>
      <c r="D266" s="566"/>
      <c r="E266" s="7" t="s">
        <v>474</v>
      </c>
    </row>
    <row r="267" spans="1:5" ht="12.75">
      <c r="A267" s="58" t="s">
        <v>472</v>
      </c>
      <c r="B267" s="58">
        <v>73</v>
      </c>
      <c r="C267" s="562" t="s">
        <v>284</v>
      </c>
      <c r="D267" s="566"/>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286</v>
      </c>
      <c r="B273" s="585"/>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7" t="s">
        <v>328</v>
      </c>
      <c r="B33" s="497"/>
      <c r="C33" s="497"/>
      <c r="D33" s="497"/>
      <c r="E33" s="497"/>
      <c r="F33" s="498"/>
      <c r="G33" s="201"/>
    </row>
    <row r="34" spans="1:7" ht="12.75" customHeight="1">
      <c r="A34" s="589" t="s">
        <v>304</v>
      </c>
      <c r="B34" s="599" t="s">
        <v>582</v>
      </c>
      <c r="C34" s="589" t="s">
        <v>391</v>
      </c>
      <c r="D34" s="587" t="s">
        <v>578</v>
      </c>
      <c r="E34" s="587" t="s">
        <v>579</v>
      </c>
      <c r="F34" s="587" t="s">
        <v>580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7" t="s">
        <v>753</v>
      </c>
      <c r="B60" s="497"/>
      <c r="C60" s="497"/>
      <c r="D60" s="497"/>
      <c r="E60" s="497"/>
      <c r="F60" s="498"/>
    </row>
    <row r="61" spans="1:7" ht="38.25">
      <c r="A61" s="595" t="s">
        <v>304</v>
      </c>
      <c r="B61" s="598" t="s">
        <v>407</v>
      </c>
      <c r="C61" s="593" t="s">
        <v>392</v>
      </c>
      <c r="D61" s="62" t="s">
        <v>578</v>
      </c>
      <c r="E61" s="62" t="s">
        <v>579</v>
      </c>
      <c r="F61" s="62" t="s">
        <v>580</v>
      </c>
      <c r="G61" s="199"/>
    </row>
    <row r="62" spans="1:7" ht="12.75">
      <c r="A62" s="596"/>
      <c r="B62" s="596"/>
      <c r="C62" s="593"/>
      <c r="D62" s="63" t="s">
        <v>325</v>
      </c>
      <c r="E62" s="63" t="s">
        <v>325</v>
      </c>
      <c r="F62" s="63" t="s">
        <v>325</v>
      </c>
      <c r="G62" s="200"/>
    </row>
    <row r="63" spans="1:7" ht="12.75">
      <c r="A63" s="596"/>
      <c r="B63" s="596"/>
      <c r="C63" s="593"/>
      <c r="D63" s="64" t="s">
        <v>305</v>
      </c>
      <c r="E63" s="64" t="s">
        <v>305</v>
      </c>
      <c r="F63" s="64" t="s">
        <v>305</v>
      </c>
      <c r="G63" s="200"/>
    </row>
    <row r="64" spans="1:7" ht="13.5" thickBot="1">
      <c r="A64" s="597"/>
      <c r="B64" s="597"/>
      <c r="C64" s="594"/>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1" t="s">
        <v>644</v>
      </c>
      <c r="B145" s="592"/>
      <c r="C145" s="592"/>
      <c r="D145" s="592"/>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2021-07-21T13:31:12Z</dcterms:modified>
  <cp:category/>
  <cp:version/>
  <cp:contentType/>
  <cp:contentStatus/>
</cp:coreProperties>
</file>