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<sst xmlns="http://schemas.openxmlformats.org/spreadsheetml/2006/main" count="1888" uniqueCount="880">
  <si>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</si>
  <si>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</si>
  <si>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</si>
  <si>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</si>
  <si>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</si>
  <si>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</si>
  <si>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</si>
  <si>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</si>
  <si>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</si>
  <si>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</si>
  <si>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</si>
  <si>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</si>
  <si>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</si>
  <si>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</si>
  <si>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</si>
  <si>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</si>
  <si>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</si>
  <si>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</si>
  <si>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</si>
  <si>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</si>
  <si>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</si>
  <si>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</si>
  <si>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</si>
  <si>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</si>
  <si>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</si>
  <si>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</si>
  <si>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</si>
  <si>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</si>
  <si>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</si>
  <si>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</si>
  <si>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</si>
  <si>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</si>
  <si>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</si>
  <si>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</si>
  <si>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</si>
  <si>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</si>
  <si>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</si>
  <si>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</si>
  <si>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</si>
  <si>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</si>
  <si>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</si>
  <si>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</si>
  <si>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</si>
  <si>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</si>
  <si>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</si>
  <si>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</si>
  <si>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</si>
  <si>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</si>
  <si>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</si>
  <si>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</si>
  <si>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</si>
  <si>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</si>
  <si>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</si>
  <si>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</si>
  <si>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</si>
  <si>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</si>
  <si>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</si>
  <si>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</si>
  <si>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</si>
  <si>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</si>
  <si>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</si>
  <si>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</si>
  <si>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</si>
  <si>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</si>
  <si>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</si>
  <si>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</si>
  <si>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</si>
  <si>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</si>
  <si>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</si>
  <si>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</si>
  <si>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</si>
  <si>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</si>
  <si>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</si>
  <si>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</si>
  <si>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</si>
  <si>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</si>
  <si>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</si>
  <si>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</si>
  <si>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</si>
  <si>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</si>
  <si>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</si>
  <si>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</si>
  <si>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</si>
  <si>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</si>
  <si>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</si>
  <si>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</si>
  <si>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</si>
  <si>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</si>
  <si>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</si>
  <si>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</si>
  <si>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</si>
  <si>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</si>
  <si>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</si>
  <si>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</si>
  <si>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</si>
  <si>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</si>
  <si>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</si>
  <si>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</si>
  <si>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</si>
  <si>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</si>
  <si>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</si>
  <si>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</si>
  <si>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</si>
  <si>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</si>
  <si>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</si>
  <si>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</si>
  <si>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</si>
  <si>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</si>
  <si>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</si>
  <si>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</si>
  <si>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</si>
  <si>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</si>
  <si>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</si>
  <si>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</si>
  <si>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</si>
  <si>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</si>
  <si>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</si>
  <si>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</si>
  <si>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</si>
  <si>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</si>
  <si>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</si>
  <si>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</si>
  <si>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</si>
  <si>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</si>
  <si>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</si>
  <si>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</si>
  <si>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</si>
  <si>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</si>
  <si>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</si>
  <si>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</si>
  <si>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</si>
  <si>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</si>
  <si>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</si>
  <si>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</si>
  <si>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</si>
  <si>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</si>
  <si>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</si>
  <si>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</si>
  <si>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</si>
  <si>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</si>
  <si>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</si>
  <si>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</si>
  <si>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</si>
  <si>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</si>
  <si>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</si>
  <si>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</si>
  <si>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</si>
  <si>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</si>
  <si>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</si>
  <si>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</si>
  <si>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</si>
  <si>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</si>
  <si>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</si>
  <si>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</si>
  <si>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</si>
  <si>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</si>
  <si>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</si>
  <si>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</si>
  <si>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</si>
  <si>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</si>
  <si>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</si>
  <si>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</si>
  <si>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</si>
  <si>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</si>
  <si>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</si>
  <si>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</si>
  <si>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</si>
  <si>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</si>
  <si>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</si>
  <si>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</si>
  <si>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</si>
  <si>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</si>
  <si>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</si>
  <si>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</si>
  <si>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</si>
  <si>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</si>
  <si>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</si>
  <si>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</si>
  <si>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</si>
  <si>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</si>
  <si>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</si>
  <si>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</si>
  <si>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</si>
  <si>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</si>
  <si>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</si>
  <si>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</si>
  <si>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</si>
  <si>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</si>
  <si>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</si>
  <si>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</si>
  <si>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</si>
  <si>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</si>
  <si>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</si>
  <si>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</si>
  <si>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</si>
  <si>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</si>
  <si>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</si>
  <si>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</si>
  <si>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</si>
  <si>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</si>
  <si>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</si>
  <si>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</si>
  <si>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</si>
  <si>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</si>
  <si>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</si>
  <si>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</si>
  <si>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</si>
  <si>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</si>
  <si>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</si>
  <si>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</si>
  <si>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</si>
  <si>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</si>
  <si>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</si>
  <si>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</si>
  <si>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</si>
  <si>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</si>
  <si>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</si>
  <si>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</si>
  <si>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</si>
  <si>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</si>
  <si>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</si>
  <si>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</si>
  <si>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</si>
  <si>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</si>
  <si>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</si>
  <si>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</si>
  <si>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</si>
  <si>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</si>
  <si>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</si>
  <si>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</si>
  <si>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</si>
  <si>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</si>
  <si>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</si>
  <si>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</si>
  <si>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</si>
  <si>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</si>
  <si>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</si>
  <si>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</si>
  <si>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</si>
  <si>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</si>
  <si>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</si>
  <si>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</si>
  <si>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</si>
  <si>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</si>
  <si>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</si>
  <si>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</si>
  <si>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</si>
  <si>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</si>
  <si>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</si>
  <si>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</si>
  <si>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</si>
  <si>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</si>
  <si>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</si>
  <si>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</si>
  <si>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</si>
  <si>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</si>
  <si>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</si>
  <si>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</si>
  <si>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</si>
  <si>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</si>
  <si>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</si>
  <si>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</si>
  <si>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</si>
  <si>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</si>
  <si>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</si>
  <si>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</si>
  <si>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</si>
  <si>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</si>
  <si>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</si>
  <si>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</si>
  <si>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</si>
  <si>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</si>
  <si>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</si>
  <si>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</si>
  <si>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</si>
  <si>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</si>
  <si>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</si>
  <si>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</si>
  <si>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</si>
  <si>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</si>
  <si>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</si>
  <si>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</si>
  <si>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</si>
  <si>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</si>
  <si>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</si>
  <si>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</si>
  <si>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</si>
  <si>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</si>
  <si>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</si>
  <si>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</si>
  <si>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</si>
  <si>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</si>
  <si>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</si>
  <si>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</si>
  <si>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</si>
  <si>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</si>
  <si>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</si>
  <si>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</si>
  <si>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</si>
  <si>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</si>
  <si>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</si>
  <si>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</si>
  <si>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</si>
  <si>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</si>
  <si>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</si>
  <si>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</si>
  <si>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</si>
  <si>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</si>
  <si>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</si>
  <si>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</si>
  <si>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</si>
  <si>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</si>
  <si>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</si>
  <si>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</si>
  <si>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</si>
  <si>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</si>
  <si>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</si>
  <si>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</si>
  <si>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</si>
  <si>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</si>
  <si>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</si>
  <si>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</si>
  <si>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</si>
  <si>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</si>
  <si>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</si>
  <si>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</si>
  <si>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</si>
  <si>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</si>
  <si>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</si>
  <si>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</si>
  <si>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</si>
  <si>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</si>
  <si>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</si>
  <si>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</si>
  <si>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</si>
  <si>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</si>
  <si>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</si>
  <si>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</si>
  <si>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</si>
  <si>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</si>
  <si>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</si>
  <si>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</si>
  <si>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</si>
  <si>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</si>
  <si>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</si>
  <si>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</si>
  <si>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</si>
  <si>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</si>
  <si>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</si>
  <si>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</si>
  <si>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</si>
  <si>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</si>
  <si>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</si>
  <si>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</si>
  <si>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</si>
  <si>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</si>
  <si>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</si>
  <si>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</si>
  <si>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</si>
  <si>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</si>
  <si>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</si>
  <si>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</si>
  <si>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</si>
  <si>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</si>
  <si>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</si>
  <si>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</si>
  <si>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</si>
  <si>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</si>
  <si>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</si>
  <si>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</si>
  <si>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</si>
  <si>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</si>
  <si>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</si>
  <si>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</si>
  <si>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</si>
  <si>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</si>
  <si>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</si>
  <si>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</si>
  <si>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</si>
  <si>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</si>
  <si>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</si>
  <si>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</si>
  <si>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</si>
  <si>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</si>
  <si>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</si>
  <si>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</si>
  <si>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</si>
  <si>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</si>
  <si>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</si>
  <si>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</si>
  <si>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</si>
  <si>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</si>
  <si>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</si>
  <si>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</si>
  <si>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</si>
  <si>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</si>
  <si>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</si>
  <si>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</si>
  <si>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</si>
  <si>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</si>
  <si>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</si>
  <si>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</si>
  <si>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</si>
  <si>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</si>
  <si>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</si>
  <si>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</si>
  <si>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</si>
  <si>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</si>
  <si>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</si>
  <si>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</si>
  <si>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</si>
  <si>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</si>
  <si>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</si>
  <si>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</si>
  <si>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</si>
  <si>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</si>
  <si>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</si>
  <si>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</si>
  <si>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</si>
  <si>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</si>
  <si>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</si>
  <si>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</si>
  <si>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</si>
  <si>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</si>
  <si>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</si>
  <si>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</si>
  <si>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</si>
  <si>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</si>
  <si>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</si>
  <si>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</si>
  <si>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</si>
  <si>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</si>
  <si>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</si>
  <si>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</si>
  <si>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</si>
  <si>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</si>
  <si>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</si>
  <si>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</si>
  <si>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</si>
  <si>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</si>
  <si>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</si>
  <si>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</si>
  <si>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</si>
  <si>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</si>
  <si>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</si>
  <si>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</si>
  <si>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</si>
  <si>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</si>
  <si>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</si>
  <si>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</si>
  <si>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</si>
  <si>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</si>
  <si>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</si>
  <si>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</si>
  <si>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</si>
  <si>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</si>
  <si>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</si>
  <si>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</si>
  <si>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</si>
  <si>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</si>
  <si>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</si>
  <si>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</si>
  <si>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</si>
  <si>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</si>
  <si>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</si>
  <si>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</si>
  <si>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</si>
  <si>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</si>
  <si>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</si>
  <si>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</si>
  <si>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</si>
  <si>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</si>
  <si>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</si>
  <si>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</si>
  <si>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</si>
  <si>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</si>
  <si>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</si>
  <si>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</si>
  <si>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</si>
  <si>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</si>
  <si>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</si>
  <si>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</si>
  <si>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</si>
  <si>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</si>
  <si>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</si>
  <si>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</si>
  <si>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</si>
  <si>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</si>
  <si>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</si>
  <si>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</si>
  <si>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</si>
  <si>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</si>
  <si>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</si>
  <si>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</si>
  <si>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</si>
  <si>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</si>
  <si>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</si>
  <si>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</si>
  <si>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</si>
  <si>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</si>
  <si>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</si>
  <si>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</si>
  <si>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</si>
  <si>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</si>
  <si>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</si>
  <si>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</si>
  <si>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</si>
  <si>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</si>
  <si>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</si>
  <si>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</si>
  <si>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</si>
  <si>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</si>
  <si>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</si>
  <si>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</si>
  <si>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</si>
  <si>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</si>
  <si>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</si>
  <si>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</si>
  <si>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</si>
  <si>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</si>
  <si>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</si>
  <si>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</si>
  <si>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</si>
  <si>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</si>
  <si>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</si>
  <si>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</si>
  <si>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</si>
  <si>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</si>
  <si>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</si>
  <si>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</si>
  <si>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</si>
  <si>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</si>
  <si>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</si>
  <si>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</si>
  <si>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</si>
  <si>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</si>
  <si>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</si>
  <si>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</si>
  <si>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</si>
  <si>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</si>
  <si>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</si>
  <si>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</si>
  <si>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</si>
  <si>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</si>
  <si>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</si>
  <si>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</si>
  <si>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</si>
  <si>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</si>
  <si>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</si>
  <si>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</si>
  <si>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</si>
  <si>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</si>
  <si>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</si>
  <si>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</si>
  <si>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</si>
  <si>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</si>
  <si>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</si>
  <si>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</si>
  <si>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</si>
  <si>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</si>
  <si>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</si>
  <si>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</si>
  <si>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</si>
  <si>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</si>
  <si>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</si>
  <si>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</si>
  <si>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</si>
  <si>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</si>
  <si>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</si>
  <si>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</si>
  <si>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</si>
  <si>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</si>
  <si>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</si>
  <si>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</si>
  <si>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</si>
  <si>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</si>
  <si>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</si>
  <si>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</si>
  <si>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</si>
  <si>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</si>
  <si>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</si>
  <si>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</si>
  <si>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</si>
  <si>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</si>
  <si>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</si>
  <si>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</si>
  <si>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</si>
  <si>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</si>
  <si>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</si>
  <si>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</si>
  <si>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</si>
  <si>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</si>
  <si>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</si>
  <si>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</si>
  <si>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</si>
  <si>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</si>
  <si>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</si>
  <si>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</si>
  <si>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</si>
  <si>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</si>
  <si>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</si>
  <si>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</si>
  <si>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</si>
  <si>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</si>
  <si>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</si>
  <si>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</si>
  <si>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</si>
  <si>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</si>
  <si>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</si>
  <si>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</si>
  <si>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</si>
  <si>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</si>
  <si>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</si>
  <si>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</si>
  <si>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</si>
  <si>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</si>
  <si>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</si>
  <si>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</si>
  <si>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</si>
  <si>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</si>
  <si>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</si>
  <si>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</si>
  <si>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</si>
  <si>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</si>
  <si>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</si>
  <si>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</si>
  <si>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</si>
  <si>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</si>
  <si>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</si>
  <si>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</si>
  <si>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</si>
  <si>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</si>
  <si>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</si>
  <si>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</si>
  <si>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</si>
  <si>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</si>
  <si>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</si>
  <si>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</si>
  <si>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</si>
  <si>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</si>
  <si>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</si>
  <si>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</si>
  <si>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</si>
  <si>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</si>
  <si>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</si>
  <si>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</si>
  <si>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</si>
  <si>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</si>
  <si>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</si>
  <si>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</si>
  <si>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</si>
  <si>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</si>
  <si>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</si>
  <si>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</si>
  <si>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</si>
  <si>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</si>
  <si>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</si>
  <si>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</si>
  <si>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</si>
  <si>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</si>
  <si>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</si>
  <si>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</si>
  <si>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</si>
  <si>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</si>
  <si>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</si>
  <si>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</si>
  <si>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</si>
  <si>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</si>
  <si>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</si>
  <si>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</si>
  <si>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</si>
  <si>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</si>
  <si>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</si>
  <si>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</si>
  <si>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</si>
  <si>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</si>
  <si>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</si>
  <si>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</si>
  <si>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</si>
  <si>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</si>
  <si>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</si>
  <si>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</si>
  <si>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</si>
  <si>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</si>
  <si>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</si>
  <si>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</si>
  <si>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</si>
  <si>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</si>
  <si>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</si>
  <si>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</si>
  <si>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</si>
  <si>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</si>
  <si>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</si>
  <si>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</si>
  <si>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</si>
  <si>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</si>
  <si>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</si>
  <si>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</si>
  <si>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</si>
  <si>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</si>
  <si>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</si>
  <si>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</si>
  <si>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</si>
  <si>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</si>
  <si>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</si>
  <si>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</si>
  <si>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</si>
  <si>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</si>
  <si>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</si>
  <si>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</si>
  <si>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</si>
  <si>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</si>
  <si>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</si>
  <si>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</si>
  <si>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</si>
  <si>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</si>
  <si>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</si>
  <si>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</si>
  <si>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</si>
  <si>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</si>
  <si>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</si>
  <si>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</si>
  <si>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</si>
  <si>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</si>
  <si>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</si>
  <si>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</si>
  <si>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</si>
  <si>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</si>
  <si>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</si>
  <si>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</si>
  <si>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</si>
  <si>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</si>
  <si>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</si>
  <si>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</si>
  <si>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</si>
  <si>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</si>
  <si>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</si>
  <si>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</si>
  <si>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</si>
  <si>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</si>
  <si>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</si>
  <si>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</si>
  <si>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</si>
  <si>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</si>
  <si>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</si>
  <si>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</si>
  <si>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</si>
  <si>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</si>
  <si>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</si>
  <si>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</si>
  <si>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</si>
  <si>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</si>
  <si>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</si>
  <si>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</si>
  <si>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</si>
  <si>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</si>
  <si>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</si>
  <si>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</si>
  <si>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</si>
  <si>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</si>
  <si>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</si>
  <si>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</si>
  <si>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</si>
  <si>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</si>
  <si>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</si>
  <si>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</si>
  <si>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</si>
  <si>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</si>
  <si>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</si>
  <si>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</si>
  <si>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</si>
  <si>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</si>
  <si>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</si>
  <si>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</si>
  <si>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</si>
  <si>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</si>
  <si>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</si>
  <si>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</si>
  <si>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</si>
  <si>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</si>
  <si>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</si>
  <si>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</si>
  <si>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</si>
  <si>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</si>
  <si>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</si>
  <si>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</si>
  <si>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</si>
  <si>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</si>
  <si>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</si>
  <si>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</si>
  <si>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</si>
  <si>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</si>
  <si>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</si>
  <si>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</si>
  <si>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</si>
  <si>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</si>
  <si>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</si>
  <si>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</si>
  <si>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</si>
  <si>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</si>
  <si>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</si>
  <si>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</si>
  <si>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</si>
  <si>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</si>
  <si>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</si>
  <si>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</si>
  <si>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</si>
  <si>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</si>
  <si>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</si>
  <si>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</si>
  <si>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</si>
  <si>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</si>
  <si>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</si>
  <si>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</si>
  <si>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</si>
  <si>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</si>
  <si>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</si>
  <si>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</si>
  <si>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</si>
  <si>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</si>
  <si>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</si>
  <si>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</si>
  <si>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</si>
  <si>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</si>
  <si>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</si>
  <si>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</si>
  <si>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</si>
  <si>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</si>
  <si>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</si>
  <si>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</si>
  <si>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</si>
  <si>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</si>
  <si>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</si>
  <si>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</si>
  <si>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</si>
  <si>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</si>
  <si>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</si>
  <si>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</si>
  <si>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</si>
  <si>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</si>
  <si>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</si>
  <si>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</si>
  <si>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</si>
  <si>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</si>
  <si>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</si>
  <si>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</si>
  <si>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</si>
  <si>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</si>
  <si>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</si>
  <si>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</si>
  <si>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</si>
  <si>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</si>
  <si>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</si>
  <si>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</si>
  <si>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</si>
  <si>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</si>
  <si>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</si>
  <si>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</si>
  <si>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</si>
  <si>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</si>
  <si>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</si>
  <si>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</si>
  <si>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</si>
  <si>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</si>
  <si>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</si>
  <si>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</si>
  <si>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</si>
  <si>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</si>
  <si>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</si>
  <si>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</si>
  <si>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</si>
  <si>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</si>
  <si>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</si>
  <si>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</si>
  <si>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</si>
  <si>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</si>
  <si>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</si>
  <si>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</si>
  <si>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</si>
  <si>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497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</si>
</sst>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L152" sqref="L15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59">
        <v>44397</v>
      </c>
      <c r="G6" s="460"/>
      <c r="H6" s="460"/>
      <c r="I6" s="461"/>
      <c r="J6" s="316"/>
      <c r="K6" s="316"/>
      <c r="L6" s="316"/>
      <c r="M6" s="316"/>
    </row>
    <row r="7" spans="1:13" ht="12.75" customHeight="1">
      <c r="A7" s="316"/>
      <c r="B7" s="316"/>
      <c r="C7" s="316"/>
      <c r="D7" s="316" t="s">
        <v>550</v>
      </c>
      <c r="E7" s="316"/>
      <c r="F7" s="470" t="s">
        <v>879</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62" t="s">
        <v>661</v>
      </c>
      <c r="G10" s="463"/>
      <c r="H10" s="463"/>
      <c r="I10" s="464"/>
      <c r="J10" s="26"/>
      <c r="K10" s="26"/>
      <c r="L10" s="26"/>
      <c r="M10" s="26"/>
    </row>
    <row r="11" spans="1:13" ht="12.75">
      <c r="A11" s="39"/>
      <c r="B11" s="26"/>
      <c r="C11" s="26"/>
      <c r="D11" s="26" t="s">
        <v>372</v>
      </c>
      <c r="E11" s="26"/>
      <c r="F11" s="465" t="s">
        <v>662</v>
      </c>
      <c r="G11" s="465"/>
      <c r="H11" s="465"/>
      <c r="I11" s="465"/>
      <c r="J11" s="466"/>
      <c r="K11" s="466"/>
      <c r="L11" s="26"/>
      <c r="M11" s="26"/>
    </row>
    <row r="12" spans="1:13" ht="12.75">
      <c r="A12" s="39"/>
      <c r="B12" s="26"/>
      <c r="C12" s="26"/>
      <c r="D12" s="26" t="s">
        <v>373</v>
      </c>
      <c r="E12" s="26"/>
      <c r="F12" s="467" t="s">
        <v>663</v>
      </c>
      <c r="G12" s="468"/>
      <c r="H12" s="468"/>
      <c r="I12" s="469"/>
      <c r="J12" s="156"/>
      <c r="K12" s="156"/>
      <c r="L12" s="26"/>
      <c r="M12" s="26"/>
    </row>
    <row r="13" spans="1:13" ht="12.75">
      <c r="A13" s="39"/>
      <c r="B13" s="26"/>
      <c r="C13" s="26"/>
      <c r="D13" s="26" t="s">
        <v>530</v>
      </c>
      <c r="E13" s="26"/>
      <c r="F13" s="447" t="s">
        <v>664</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723</v>
      </c>
      <c r="C21" s="450"/>
      <c r="D21" s="451"/>
      <c r="E21" s="99"/>
      <c r="F21" s="99"/>
      <c r="G21" s="99"/>
      <c r="H21" s="99"/>
      <c r="I21" s="99"/>
      <c r="J21" s="99"/>
      <c r="K21" s="99"/>
      <c r="L21" s="100"/>
      <c r="M21" s="26"/>
    </row>
    <row r="22" spans="1:13" ht="12.75">
      <c r="A22" s="109" t="s">
        <v>347</v>
      </c>
      <c r="B22" s="40" t="s">
        <v>872</v>
      </c>
      <c r="C22" s="26"/>
      <c r="D22" s="99"/>
      <c r="E22" s="40"/>
      <c r="F22" s="452" t="s">
        <v>724</v>
      </c>
      <c r="G22" s="453"/>
      <c r="H22" s="453"/>
      <c r="I22" s="454"/>
      <c r="J22" s="100"/>
      <c r="K22" s="99"/>
      <c r="L22" s="26"/>
      <c r="M22" s="26"/>
    </row>
    <row r="23" spans="1:13" ht="12.75">
      <c r="A23" s="108"/>
      <c r="B23" s="41"/>
      <c r="C23" s="26" t="s">
        <v>537</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878</v>
      </c>
      <c r="C26" s="474"/>
      <c r="D26" s="474"/>
      <c r="E26" s="474"/>
      <c r="F26" s="474"/>
      <c r="G26" s="474"/>
      <c r="H26" s="474"/>
      <c r="I26" s="474"/>
      <c r="J26" s="474"/>
      <c r="K26" s="439"/>
      <c r="L26" s="47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8"/>
      <c r="G28" s="442"/>
      <c r="H28" s="442"/>
      <c r="I28" s="443"/>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316</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334</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340</v>
      </c>
      <c r="B37" s="98"/>
      <c r="C37" s="26"/>
      <c r="D37" s="26"/>
      <c r="E37" s="26"/>
      <c r="F37" s="26"/>
      <c r="G37" s="26"/>
      <c r="H37" s="26"/>
      <c r="I37" s="26"/>
      <c r="J37" s="26"/>
      <c r="K37" s="26"/>
      <c r="L37" s="26"/>
      <c r="M37" s="26"/>
    </row>
    <row r="38" spans="1:13" ht="14.25">
      <c r="A38" s="136" t="s">
        <v>346</v>
      </c>
      <c r="B38" s="437" t="s">
        <v>854</v>
      </c>
      <c r="C38" s="437"/>
      <c r="D38" s="437"/>
      <c r="E38" s="437"/>
      <c r="F38" s="26"/>
      <c r="G38" s="456" t="s">
        <v>77</v>
      </c>
      <c r="H38" s="457"/>
      <c r="I38" s="457"/>
      <c r="J38" s="457"/>
      <c r="K38" s="457"/>
      <c r="L38" s="458"/>
      <c r="M38" s="26"/>
    </row>
    <row r="39" spans="1:13" ht="12.75">
      <c r="A39" s="136" t="s">
        <v>347</v>
      </c>
      <c r="B39" s="437" t="s">
        <v>375</v>
      </c>
      <c r="C39" s="437"/>
      <c r="D39" s="437"/>
      <c r="E39" s="437"/>
      <c r="F39" s="26"/>
      <c r="G39" s="154">
        <v>35.6</v>
      </c>
      <c r="H39" s="42"/>
      <c r="I39" s="42"/>
      <c r="J39" s="42"/>
      <c r="K39" s="46"/>
      <c r="L39" s="46"/>
      <c r="M39" s="26"/>
    </row>
    <row r="40" spans="1:13" ht="12.75">
      <c r="A40" s="136" t="s">
        <v>348</v>
      </c>
      <c r="B40" s="437" t="s">
        <v>342</v>
      </c>
      <c r="C40" s="437"/>
      <c r="D40" s="437"/>
      <c r="E40" s="437"/>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8" t="s">
        <v>834</v>
      </c>
      <c r="H41" s="439"/>
      <c r="I41" s="439"/>
      <c r="J41" s="439"/>
      <c r="K41" s="439"/>
      <c r="L41" s="472"/>
      <c r="M41" s="26"/>
    </row>
    <row r="42" spans="1:13" ht="12.75">
      <c r="A42" s="137" t="s">
        <v>495</v>
      </c>
      <c r="B42" s="445" t="s">
        <v>410</v>
      </c>
      <c r="C42" s="446"/>
      <c r="D42" s="446"/>
      <c r="E42" s="44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586</v>
      </c>
      <c r="B46" s="441"/>
      <c r="C46" s="441"/>
      <c r="D46" s="441"/>
      <c r="E46" s="441"/>
      <c r="F46" s="441"/>
      <c r="G46" s="441"/>
      <c r="H46" s="441"/>
      <c r="I46" s="441"/>
      <c r="J46" s="441"/>
      <c r="K46" s="441"/>
      <c r="L46" s="441"/>
      <c r="M46" s="441"/>
    </row>
    <row r="47" spans="1:13" ht="17.25">
      <c r="A47" s="98" t="s">
        <v>855</v>
      </c>
      <c r="B47" s="26"/>
      <c r="C47" s="26"/>
      <c r="D47" s="26"/>
      <c r="E47" s="26"/>
      <c r="F47" s="455"/>
      <c r="G47" s="455"/>
      <c r="H47" s="455"/>
      <c r="I47" s="40"/>
      <c r="J47" s="455"/>
      <c r="K47" s="455"/>
      <c r="L47" s="455"/>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c r="G54" s="439"/>
      <c r="H54" s="439"/>
      <c r="I54" s="188"/>
      <c r="J54" s="438"/>
      <c r="K54" s="442"/>
      <c r="L54" s="443"/>
      <c r="M54" s="26"/>
    </row>
    <row r="55" spans="1:13" ht="12.75">
      <c r="A55" s="136" t="s">
        <v>347</v>
      </c>
      <c r="B55" s="41" t="s">
        <v>341</v>
      </c>
      <c r="C55" s="26"/>
      <c r="D55" s="26"/>
      <c r="E55" s="26"/>
      <c r="F55" s="456"/>
      <c r="G55" s="457"/>
      <c r="H55" s="457"/>
      <c r="I55" s="187"/>
      <c r="J55" s="456"/>
      <c r="K55" s="457"/>
      <c r="L55" s="458"/>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8"/>
      <c r="G59" s="439"/>
      <c r="H59" s="439"/>
      <c r="I59" s="187"/>
      <c r="J59" s="438"/>
      <c r="K59" s="439"/>
      <c r="L59" s="47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c r="G64" s="439"/>
      <c r="H64" s="439"/>
      <c r="I64" s="188"/>
      <c r="J64" s="438"/>
      <c r="K64" s="442"/>
      <c r="L64" s="443"/>
      <c r="M64" s="26"/>
    </row>
    <row r="65" spans="1:13" ht="12.75">
      <c r="A65" s="26"/>
      <c r="B65" s="40"/>
      <c r="C65" s="41" t="s">
        <v>341</v>
      </c>
      <c r="D65" s="26"/>
      <c r="E65" s="26"/>
      <c r="F65" s="456"/>
      <c r="G65" s="457"/>
      <c r="H65" s="457"/>
      <c r="I65" s="187"/>
      <c r="J65" s="456"/>
      <c r="K65" s="457"/>
      <c r="L65" s="458"/>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c r="G75" s="439"/>
      <c r="H75" s="439"/>
      <c r="I75" s="188"/>
      <c r="J75" s="438"/>
      <c r="K75" s="442"/>
      <c r="L75" s="443"/>
      <c r="M75" s="26"/>
    </row>
    <row r="76" spans="1:13" ht="12.75">
      <c r="A76" s="26"/>
      <c r="B76" s="40"/>
      <c r="C76" s="41" t="s">
        <v>341</v>
      </c>
      <c r="D76" s="26"/>
      <c r="E76" s="26"/>
      <c r="F76" s="456"/>
      <c r="G76" s="457"/>
      <c r="H76" s="457"/>
      <c r="I76" s="187"/>
      <c r="J76" s="456"/>
      <c r="K76" s="457"/>
      <c r="L76" s="458"/>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42"/>
      <c r="H100" s="442"/>
      <c r="I100" s="442"/>
      <c r="J100" s="443"/>
      <c r="K100" s="213"/>
      <c r="L100" s="26"/>
      <c r="M100" s="26"/>
    </row>
    <row r="101" spans="1:13" ht="12.75">
      <c r="A101" s="136" t="s">
        <v>347</v>
      </c>
      <c r="B101" s="40" t="s">
        <v>344</v>
      </c>
      <c r="C101" s="26"/>
      <c r="D101" s="26"/>
      <c r="E101" s="26"/>
      <c r="F101" s="475" t="s">
        <v>81</v>
      </c>
      <c r="G101" s="476"/>
      <c r="H101" s="476"/>
      <c r="I101" s="477"/>
      <c r="J101" s="26"/>
      <c r="K101" s="26"/>
      <c r="L101" s="26"/>
      <c r="M101" s="26"/>
    </row>
    <row r="102" spans="1:13" ht="12.75">
      <c r="A102" s="136"/>
      <c r="B102" s="40"/>
      <c r="C102" s="26" t="s">
        <v>561</v>
      </c>
      <c r="D102" s="26"/>
      <c r="E102" s="26"/>
      <c r="F102" s="475" t="s">
        <v>189</v>
      </c>
      <c r="G102" s="439"/>
      <c r="H102" s="439"/>
      <c r="I102" s="47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5.296300660029887</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8.730874339970104</v>
      </c>
      <c r="H133" s="26" t="s">
        <v>519</v>
      </c>
      <c r="I133" s="26"/>
      <c r="J133" s="372"/>
      <c r="K133" s="26"/>
      <c r="L133" s="26"/>
      <c r="M133" s="26"/>
    </row>
    <row r="134" spans="1:13" ht="13.5" thickBot="1">
      <c r="A134" s="109"/>
      <c r="B134" s="26"/>
      <c r="C134" s="267" t="s">
        <v>582</v>
      </c>
      <c r="D134" s="267"/>
      <c r="E134" s="267"/>
      <c r="F134" s="324" t="s">
        <v>566</v>
      </c>
      <c r="G134" s="395">
        <f>'Calculations- All Data'!F136</f>
        <v>310.8191265029357</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0"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849</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644</v>
      </c>
      <c r="B145" s="441"/>
      <c r="C145" s="441"/>
      <c r="D145" s="441"/>
      <c r="E145" s="441"/>
      <c r="F145" s="441"/>
      <c r="G145" s="441"/>
      <c r="H145" s="441"/>
      <c r="I145" s="441"/>
      <c r="J145" s="441"/>
      <c r="K145" s="441"/>
      <c r="L145" s="441"/>
      <c r="M145" s="441"/>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490</v>
      </c>
      <c r="G148" s="480"/>
      <c r="H148" s="480"/>
      <c r="I148" s="480"/>
      <c r="J148" s="480"/>
      <c r="K148" s="255"/>
      <c r="L148" s="99"/>
      <c r="M148" s="99"/>
    </row>
    <row r="149" spans="1:13" s="97" customFormat="1" ht="22.5" customHeight="1">
      <c r="A149" s="205"/>
      <c r="B149" s="99"/>
      <c r="C149" s="99"/>
      <c r="D149" s="99"/>
      <c r="E149" s="263" t="s">
        <v>397</v>
      </c>
      <c r="F149" s="478"/>
      <c r="G149" s="480"/>
      <c r="H149" s="480"/>
      <c r="I149" s="480"/>
      <c r="J149" s="480"/>
      <c r="K149" s="256"/>
      <c r="L149" s="99"/>
      <c r="M149" s="99"/>
    </row>
    <row r="150" spans="1:13" s="97" customFormat="1" ht="22.5" customHeight="1">
      <c r="A150" s="205"/>
      <c r="B150" s="99"/>
      <c r="C150" s="99"/>
      <c r="D150" s="99"/>
      <c r="E150" s="263" t="s">
        <v>397</v>
      </c>
      <c r="F150" s="478"/>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35.6</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t="s">
        <v>562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93.24573795088072</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40" t="s">
        <v>725</v>
      </c>
      <c r="C169" s="441"/>
      <c r="D169" s="441"/>
      <c r="E169" s="441"/>
      <c r="F169" s="441"/>
      <c r="G169" s="441"/>
      <c r="H169" s="441"/>
      <c r="I169" s="441"/>
      <c r="J169" s="441"/>
      <c r="K169" s="441"/>
      <c r="L169" s="441"/>
      <c r="M169" s="441"/>
    </row>
    <row r="170" spans="1:13" ht="24" customHeight="1">
      <c r="A170" s="26"/>
      <c r="B170" s="440" t="s">
        <v>721</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645</v>
      </c>
      <c r="B172" s="444"/>
      <c r="C172" s="444"/>
      <c r="D172" s="444"/>
      <c r="E172" s="444"/>
      <c r="F172" s="444"/>
      <c r="G172" s="444"/>
      <c r="H172" s="444"/>
      <c r="I172" s="444"/>
      <c r="J172" s="444"/>
      <c r="K172" s="444"/>
      <c r="L172" s="444"/>
      <c r="M172" s="444"/>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93.24573795088072</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87.74423941177875</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88</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79</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569</v>
      </c>
      <c r="C183" s="484"/>
      <c r="D183" s="484"/>
      <c r="E183" s="484"/>
      <c r="F183" s="484"/>
      <c r="G183" s="484"/>
      <c r="H183" s="484"/>
      <c r="I183" s="484"/>
      <c r="J183" s="484"/>
      <c r="K183" s="484"/>
      <c r="L183" s="484"/>
      <c r="M183" s="484"/>
    </row>
    <row r="184" spans="1:13" ht="23.25" customHeight="1">
      <c r="A184" s="26"/>
      <c r="B184" s="440"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44397</v>
      </c>
      <c r="G4" s="523"/>
      <c r="H4" s="523"/>
      <c r="I4" s="524"/>
      <c r="J4" s="317"/>
      <c r="K4" s="317"/>
      <c r="L4" s="317"/>
      <c r="M4" s="317"/>
    </row>
    <row r="5" spans="1:13" ht="12.75">
      <c r="A5" s="317"/>
      <c r="B5" s="317"/>
      <c r="C5" s="317"/>
      <c r="D5" s="317" t="s">
        <v>550</v>
      </c>
      <c r="E5" s="317"/>
      <c r="F5" s="525" t="str">
        <f>'CREDIT CALCULATION FORM'!F7:K7</f>
        <v>Snyder T 497 F 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570-329-1619</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870</v>
      </c>
      <c r="B20" s="117" t="s">
        <v>872</v>
      </c>
      <c r="C20" s="110"/>
      <c r="D20" s="114"/>
      <c r="E20" s="117"/>
      <c r="F20" s="539" t="str">
        <f>'CREDIT CALCULATION FORM'!F22</f>
        <v>County Conservation District</v>
      </c>
      <c r="G20" s="540"/>
      <c r="H20" s="540"/>
      <c r="I20" s="541"/>
      <c r="J20" s="115"/>
      <c r="K20" s="114"/>
      <c r="L20" s="110"/>
      <c r="M20" s="110"/>
    </row>
    <row r="21" spans="1:13" ht="12.75">
      <c r="A21" s="118"/>
      <c r="B21" s="119"/>
      <c r="C21" s="110" t="s">
        <v>871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04" t="str">
        <f>CONCATENATE(F46,F27)</f>
        <v>700</v>
      </c>
      <c r="G29" s="510"/>
      <c r="H29" s="510"/>
      <c r="I29" s="511"/>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35.6</v>
      </c>
      <c r="G43" s="122"/>
      <c r="H43" s="122"/>
      <c r="I43" s="122"/>
      <c r="J43" s="120"/>
      <c r="K43" s="120"/>
      <c r="L43" s="110"/>
      <c r="M43" s="110"/>
    </row>
    <row r="44" spans="1:13" ht="12.75">
      <c r="A44" s="110"/>
      <c r="B44" s="496" t="s">
        <v>4</v>
      </c>
      <c r="C44" s="496"/>
      <c r="D44" s="496"/>
      <c r="E44" s="49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239</v>
      </c>
      <c r="C46" s="496"/>
      <c r="D46" s="496"/>
      <c r="E46" s="496"/>
      <c r="F46" s="331">
        <f>'CREDIT CALCULATION FORM'!G42</f>
        <v>70</v>
      </c>
      <c r="G46" s="127"/>
      <c r="H46" s="120"/>
      <c r="I46" s="120"/>
      <c r="J46" s="120"/>
      <c r="K46" s="120"/>
      <c r="L46" s="110"/>
      <c r="M46" s="110"/>
    </row>
    <row r="47" spans="1:13" ht="12.75">
      <c r="A47" s="123"/>
      <c r="B47" s="125"/>
      <c r="C47" s="496" t="s">
        <v>578</v>
      </c>
      <c r="D47" s="496"/>
      <c r="E47" s="496"/>
      <c r="F47" s="103">
        <f>VLOOKUP(F46,'BMPs and Bay Model Data'!A4:D30,4,FALSE)</f>
        <v>0.941</v>
      </c>
      <c r="G47" s="120"/>
      <c r="H47" s="120"/>
      <c r="I47" s="120"/>
      <c r="J47" s="120"/>
      <c r="K47" s="120"/>
      <c r="L47" s="110"/>
      <c r="M47" s="110"/>
    </row>
    <row r="48" spans="1:13" ht="12.75">
      <c r="A48" s="123"/>
      <c r="B48" s="125"/>
      <c r="C48" s="496" t="s">
        <v>579</v>
      </c>
      <c r="D48" s="496"/>
      <c r="E48" s="496"/>
      <c r="F48" s="103">
        <f>VLOOKUP(F46,'BMPs and Bay Model Data'!A4:E30,5,FALSE)</f>
        <v>0.45</v>
      </c>
      <c r="G48" s="127"/>
      <c r="H48" s="120"/>
      <c r="I48" s="120"/>
      <c r="J48" s="120"/>
      <c r="K48" s="120"/>
      <c r="L48" s="110"/>
      <c r="M48" s="110"/>
    </row>
    <row r="49" spans="1:13" ht="12.75">
      <c r="A49" s="110"/>
      <c r="B49" s="110"/>
      <c r="C49" s="110" t="s">
        <v>729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87</v>
      </c>
      <c r="D61" s="110"/>
      <c r="E61" s="110"/>
      <c r="F61" s="519">
        <f>'CREDIT CALCULATION FORM'!F55:I55</f>
        <v>0</v>
      </c>
      <c r="G61" s="520"/>
      <c r="H61" s="520"/>
      <c r="I61" s="189"/>
      <c r="J61" s="519">
        <f>'CREDIT CALCULATION FORM'!J55:M55</f>
        <v>0</v>
      </c>
      <c r="K61" s="520"/>
      <c r="L61" s="52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263</v>
      </c>
      <c r="E67" s="110"/>
      <c r="F67" s="504" t="str">
        <f>CONCATENATE(F60,F66)</f>
        <v>00</v>
      </c>
      <c r="G67" s="505"/>
      <c r="H67" s="505"/>
      <c r="I67" s="189"/>
      <c r="J67" s="504" t="str">
        <f>CONCATENATE(J60,J66)</f>
        <v>00</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87</v>
      </c>
      <c r="D74" s="110"/>
      <c r="E74" s="110"/>
      <c r="F74" s="519">
        <f>'CREDIT CALCULATION FORM'!F65</f>
        <v>0</v>
      </c>
      <c r="G74" s="520"/>
      <c r="H74" s="520"/>
      <c r="I74" s="189"/>
      <c r="J74" s="519">
        <f>'CREDIT CALCULATION FORM'!J65</f>
        <v>0</v>
      </c>
      <c r="K74" s="520"/>
      <c r="L74" s="52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263</v>
      </c>
      <c r="E80" s="110"/>
      <c r="F80" s="504" t="str">
        <f>CONCATENATE(F73,F79)</f>
        <v>00</v>
      </c>
      <c r="G80" s="505"/>
      <c r="H80" s="505"/>
      <c r="I80" s="189"/>
      <c r="J80" s="504" t="str">
        <f>CONCATENATE(J73,J79)</f>
        <v>00</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87</v>
      </c>
      <c r="D87" s="110"/>
      <c r="E87" s="110"/>
      <c r="F87" s="519">
        <f>'CREDIT CALCULATION FORM'!F76</f>
        <v>0</v>
      </c>
      <c r="G87" s="520"/>
      <c r="H87" s="520"/>
      <c r="I87" s="189"/>
      <c r="J87" s="519">
        <f>'CREDIT CALCULATION FORM'!J76</f>
        <v>0</v>
      </c>
      <c r="K87" s="520"/>
      <c r="L87" s="52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263</v>
      </c>
      <c r="E93" s="110"/>
      <c r="F93" s="504" t="str">
        <f>CONCATENATE(F86,F92)</f>
        <v>00</v>
      </c>
      <c r="G93" s="505"/>
      <c r="H93" s="505"/>
      <c r="I93" s="189"/>
      <c r="J93" s="504" t="str">
        <f>CONCATENATE(J86,J92)</f>
        <v>00</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49" t="str">
        <f>'CREDIT CALCULATION FORM'!F101</f>
        <v>Soybeans </v>
      </c>
      <c r="G105" s="550"/>
      <c r="H105" s="550"/>
      <c r="I105" s="551"/>
      <c r="J105" s="110"/>
      <c r="K105" s="110"/>
      <c r="L105" s="110"/>
      <c r="M105" s="110"/>
    </row>
    <row r="106" spans="1:13" ht="12.75">
      <c r="A106" s="110"/>
      <c r="B106" s="117"/>
      <c r="C106" s="110" t="s">
        <v>419</v>
      </c>
      <c r="D106" s="110"/>
      <c r="E106" s="110"/>
      <c r="F106" s="475" t="str">
        <f>'CREDIT CALCULATION FORM'!F102</f>
        <v>Berks </v>
      </c>
      <c r="G106" s="505"/>
      <c r="H106" s="505"/>
      <c r="I106" s="506"/>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04" t="str">
        <f>CONCATENATE(F105,F107)</f>
        <v>Soybeans 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5.296300660029887</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310.8191265029357</v>
      </c>
      <c r="G136" s="119" t="s">
        <v>270</v>
      </c>
      <c r="H136" s="129"/>
      <c r="I136" s="110"/>
      <c r="J136" s="110"/>
      <c r="K136" s="110"/>
      <c r="L136" s="110"/>
      <c r="M136" s="110"/>
    </row>
    <row r="137" spans="1:13" ht="12.75" customHeight="1">
      <c r="A137" s="110"/>
      <c r="B137" s="131" t="s">
        <v>541</v>
      </c>
      <c r="C137" s="119"/>
      <c r="D137" s="110"/>
      <c r="E137" s="110"/>
      <c r="F137" s="403">
        <f>IF(F43=0,"0",F136/F43)</f>
        <v>8.730874339970104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833</v>
      </c>
      <c r="H143" s="547"/>
      <c r="I143" s="547"/>
      <c r="J143" s="547"/>
      <c r="K143" s="366" t="s">
        <v>832</v>
      </c>
      <c r="L143" s="110" t="s">
        <v>399</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CropLate-Planting - Up to 7 days after published first frost date</v>
      </c>
      <c r="H144" s="505"/>
      <c r="I144" s="505"/>
      <c r="J144" s="506"/>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35.6</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93.24573795088072</v>
      </c>
      <c r="G153" s="120" t="s">
        <v>270</v>
      </c>
      <c r="H153" s="122"/>
      <c r="I153" s="211"/>
      <c r="J153" s="254"/>
      <c r="K153" s="254"/>
      <c r="L153" s="120"/>
      <c r="M153" s="120"/>
    </row>
    <row r="154" spans="1:13" ht="12.75">
      <c r="A154" s="110"/>
      <c r="B154" s="110"/>
      <c r="C154" s="110"/>
      <c r="D154" s="141" t="s">
        <v>520</v>
      </c>
      <c r="E154" s="212"/>
      <c r="F154" s="281">
        <f>IF(F43=0,"0",(F136-F153)/F43)</f>
        <v>6.111612037979073</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555" t="s">
        <v>826</v>
      </c>
      <c r="I156" s="547"/>
      <c r="J156" s="547"/>
      <c r="K156" s="355" t="s">
        <v>824</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93.24573795088072</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93.24573795088072</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87.74423941177875</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87.74423941177875</v>
      </c>
      <c r="G180" s="110" t="s">
        <v>557</v>
      </c>
      <c r="H180" s="110"/>
      <c r="I180" s="110"/>
      <c r="J180" s="110"/>
      <c r="K180" s="110"/>
      <c r="L180" s="110"/>
      <c r="M180" s="110"/>
    </row>
    <row r="181" spans="1:13" ht="13.5" thickBot="1">
      <c r="A181" s="110"/>
      <c r="B181" s="116" t="s">
        <v>533</v>
      </c>
      <c r="C181" s="415"/>
      <c r="D181" s="415"/>
      <c r="E181" s="415"/>
      <c r="F181" s="416">
        <f>ROUND(F180,0)</f>
        <v>88</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79.2</v>
      </c>
      <c r="G184" s="420" t="s">
        <v>557</v>
      </c>
      <c r="H184" s="110"/>
      <c r="I184" s="110"/>
      <c r="J184" s="110"/>
      <c r="K184" s="110"/>
      <c r="L184" s="110"/>
      <c r="M184" s="110"/>
    </row>
    <row r="185" spans="1:13" ht="15.75" thickBot="1">
      <c r="A185" s="110"/>
      <c r="B185" s="112" t="s">
        <v>531</v>
      </c>
      <c r="C185" s="421"/>
      <c r="D185" s="421"/>
      <c r="E185" s="421"/>
      <c r="F185" s="414">
        <f>ROUND(F184,0)</f>
        <v>79</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577</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577</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577</v>
      </c>
      <c r="D257" s="563"/>
      <c r="E257" s="6" t="s">
        <v>576</v>
      </c>
    </row>
    <row r="258" spans="1:5" ht="12.75">
      <c r="A258" s="32" t="s">
        <v>431</v>
      </c>
      <c r="B258" s="32">
        <v>25</v>
      </c>
      <c r="C258" s="560" t="s">
        <v>577</v>
      </c>
      <c r="D258" s="561"/>
      <c r="E258" s="7" t="s">
        <v>576</v>
      </c>
    </row>
    <row r="259" spans="1:5" ht="12.75">
      <c r="A259" s="32" t="s">
        <v>432</v>
      </c>
      <c r="B259" s="32">
        <v>40</v>
      </c>
      <c r="C259" s="560" t="s">
        <v>577</v>
      </c>
      <c r="D259" s="561"/>
      <c r="E259" s="7" t="s">
        <v>576</v>
      </c>
    </row>
    <row r="260" spans="1:5" ht="12.75">
      <c r="A260" s="32" t="s">
        <v>433</v>
      </c>
      <c r="B260" s="32">
        <v>50</v>
      </c>
      <c r="C260" s="560" t="s">
        <v>577</v>
      </c>
      <c r="D260" s="561"/>
      <c r="E260" s="7" t="s">
        <v>576</v>
      </c>
    </row>
    <row r="261" spans="1:5" ht="12.75">
      <c r="A261" s="12" t="s">
        <v>434</v>
      </c>
      <c r="B261" s="12">
        <v>40</v>
      </c>
      <c r="C261" s="560" t="s">
        <v>577</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5" t="s">
        <v>295</v>
      </c>
      <c r="B33" s="505"/>
      <c r="C33" s="505"/>
      <c r="D33" s="505"/>
      <c r="E33" s="505"/>
      <c r="F33" s="506"/>
      <c r="G33" s="201"/>
    </row>
    <row r="34" spans="1:7" ht="12.75" customHeight="1">
      <c r="A34" s="591" t="s">
        <v>271</v>
      </c>
      <c r="B34" s="597" t="s">
        <v>549</v>
      </c>
      <c r="C34" s="591" t="s">
        <v>358</v>
      </c>
      <c r="D34" s="599" t="s">
        <v>545</v>
      </c>
      <c r="E34" s="599" t="s">
        <v>546</v>
      </c>
      <c r="F34" s="599" t="s">
        <v>547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720</v>
      </c>
      <c r="B60" s="505"/>
      <c r="C60" s="505"/>
      <c r="D60" s="505"/>
      <c r="E60" s="505"/>
      <c r="F60" s="506"/>
    </row>
    <row r="61" spans="1:7" ht="38.25">
      <c r="A61" s="593" t="s">
        <v>271</v>
      </c>
      <c r="B61" s="596" t="s">
        <v>374</v>
      </c>
      <c r="C61" s="589" t="s">
        <v>359</v>
      </c>
      <c r="D61" s="62" t="s">
        <v>545</v>
      </c>
      <c r="E61" s="62" t="s">
        <v>546</v>
      </c>
      <c r="F61" s="62" t="s">
        <v>547</v>
      </c>
      <c r="G61" s="199"/>
    </row>
    <row r="62" spans="1:7" ht="12.75">
      <c r="A62" s="594"/>
      <c r="B62" s="594"/>
      <c r="C62" s="589"/>
      <c r="D62" s="63" t="s">
        <v>292</v>
      </c>
      <c r="E62" s="63" t="s">
        <v>292</v>
      </c>
      <c r="F62" s="63" t="s">
        <v>292</v>
      </c>
      <c r="G62" s="200"/>
    </row>
    <row r="63" spans="1:7" ht="12.75">
      <c r="A63" s="594"/>
      <c r="B63" s="594"/>
      <c r="C63" s="589"/>
      <c r="D63" s="64" t="s">
        <v>272</v>
      </c>
      <c r="E63" s="64" t="s">
        <v>272</v>
      </c>
      <c r="F63" s="64" t="s">
        <v>272</v>
      </c>
      <c r="G63" s="200"/>
    </row>
    <row r="64" spans="1:7" ht="13.5" thickBot="1">
      <c r="A64" s="595"/>
      <c r="B64" s="595"/>
      <c r="C64" s="590"/>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87" t="s">
        <v>611</v>
      </c>
      <c r="B145" s="588"/>
      <c r="C145" s="588"/>
      <c r="D145" s="588"/>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2021-07-20T16:38:33Z</dcterms:modified>
  <cp:category/>
  <cp:version/>
  <cp:contentType/>
  <cp:contentStatus/>
</cp:coreProperties>
</file>