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45621"/>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L45" i="4"/>
  <c r="F43" i="4"/>
  <c r="E144" i="4"/>
  <c r="F149" i="4"/>
  <c r="F47" i="4"/>
  <c r="F177" i="4" s="1"/>
  <c r="J62" i="4"/>
  <c r="F60" i="4"/>
  <c r="F66" i="4"/>
  <c r="F67" i="4"/>
  <c r="F61" i="4"/>
  <c r="F68" i="4" s="1"/>
  <c r="F62" i="4"/>
  <c r="F65" i="4"/>
  <c r="F87" i="4"/>
  <c r="F90" i="4" s="1"/>
  <c r="F86" i="4"/>
  <c r="F93" i="4" s="1"/>
  <c r="F94" i="4" s="1"/>
  <c r="F92" i="4"/>
  <c r="F88" i="4"/>
  <c r="F91" i="4"/>
  <c r="F74" i="4"/>
  <c r="F73" i="4"/>
  <c r="F80" i="4" s="1"/>
  <c r="F81" i="4" s="1"/>
  <c r="F79" i="4"/>
  <c r="F75" i="4"/>
  <c r="F78" i="4"/>
  <c r="F105" i="4"/>
  <c r="F106" i="4"/>
  <c r="F107" i="4" s="1"/>
  <c r="F109" i="4" s="1"/>
  <c r="F103" i="4"/>
  <c r="F104" i="4" s="1"/>
  <c r="J60" i="4"/>
  <c r="J67" i="4" s="1"/>
  <c r="J66" i="4"/>
  <c r="J61" i="4"/>
  <c r="J64" i="4" s="1"/>
  <c r="J69" i="4" s="1"/>
  <c r="J60" i="1" s="1"/>
  <c r="J65" i="4"/>
  <c r="J87" i="4"/>
  <c r="J90" i="4" s="1"/>
  <c r="J95" i="4" s="1"/>
  <c r="J81" i="1" s="1"/>
  <c r="J86" i="4"/>
  <c r="J92" i="4"/>
  <c r="J93" i="4"/>
  <c r="J88" i="4"/>
  <c r="J91" i="4"/>
  <c r="J74" i="4"/>
  <c r="J77" i="4" s="1"/>
  <c r="J82" i="4" s="1"/>
  <c r="J70" i="1" s="1"/>
  <c r="J73" i="4"/>
  <c r="J79" i="4"/>
  <c r="J80" i="4"/>
  <c r="J75" i="4"/>
  <c r="J78" i="4"/>
  <c r="F151" i="4"/>
  <c r="E157" i="4"/>
  <c r="E158" i="4"/>
  <c r="F158" i="4"/>
  <c r="L158" i="4" s="1"/>
  <c r="F165" i="4"/>
  <c r="H157" i="4"/>
  <c r="J157" i="4"/>
  <c r="B25" i="4"/>
  <c r="F179" i="4" s="1"/>
  <c r="G177" i="1" s="1"/>
  <c r="E145" i="4"/>
  <c r="E146" i="4"/>
  <c r="E147" i="4"/>
  <c r="G147" i="4"/>
  <c r="K147" i="4" s="1"/>
  <c r="L147" i="4" s="1"/>
  <c r="F161" i="4"/>
  <c r="F27" i="4"/>
  <c r="F29" i="4"/>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c r="G76" i="4"/>
  <c r="K58" i="1"/>
  <c r="K65" i="4"/>
  <c r="K63" i="4"/>
  <c r="G58" i="1"/>
  <c r="G65" i="4" s="1"/>
  <c r="E72" i="2"/>
  <c r="E70" i="2"/>
  <c r="E69" i="2"/>
  <c r="D72" i="2"/>
  <c r="D71" i="2"/>
  <c r="D70" i="2"/>
  <c r="D69" i="2"/>
  <c r="D80" i="1"/>
  <c r="D69" i="1"/>
  <c r="B59" i="1"/>
  <c r="J76" i="4"/>
  <c r="F76" i="4"/>
  <c r="D92" i="4"/>
  <c r="D79" i="4"/>
  <c r="D66" i="4"/>
  <c r="J81" i="4"/>
  <c r="J94" i="4"/>
  <c r="J96" i="4" s="1"/>
  <c r="F77" i="4"/>
  <c r="F82" i="4" s="1"/>
  <c r="F70" i="1" s="1"/>
  <c r="F162" i="4"/>
  <c r="K158" i="4"/>
  <c r="F157" i="4"/>
  <c r="K157" i="4" s="1"/>
  <c r="G145" i="4" l="1"/>
  <c r="K145" i="4" s="1"/>
  <c r="L145" i="4" s="1"/>
  <c r="L157" i="4"/>
  <c r="F166" i="4" s="1"/>
  <c r="G144" i="4"/>
  <c r="K144" i="4" s="1"/>
  <c r="L144" i="4" s="1"/>
  <c r="G146" i="4"/>
  <c r="K146" i="4" s="1"/>
  <c r="L146" i="4" s="1"/>
  <c r="F111" i="4"/>
  <c r="F105" i="1" s="1"/>
  <c r="G121" i="1"/>
  <c r="G129" i="1"/>
  <c r="F130" i="4"/>
  <c r="G126" i="1" s="1"/>
  <c r="G44" i="4"/>
  <c r="J83" i="4"/>
  <c r="J71" i="1" s="1"/>
  <c r="F95" i="4"/>
  <c r="F81" i="1" s="1"/>
  <c r="J82" i="1"/>
  <c r="F83" i="4"/>
  <c r="F71" i="1" s="1"/>
  <c r="F96" i="4"/>
  <c r="F51" i="1"/>
  <c r="J51" i="1"/>
  <c r="F135" i="4"/>
  <c r="G132" i="1" s="1"/>
  <c r="J68" i="4"/>
  <c r="J70" i="4" s="1"/>
  <c r="J61" i="1" s="1"/>
  <c r="F42" i="4"/>
  <c r="F116" i="4" s="1"/>
  <c r="G112" i="1" s="1"/>
  <c r="G89" i="4"/>
  <c r="G63" i="4"/>
  <c r="F31" i="4"/>
  <c r="F64" i="4"/>
  <c r="F69" i="4" s="1"/>
  <c r="F60" i="1" l="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text>
        <r>
          <rPr>
            <sz val="8"/>
            <color indexed="81"/>
            <rFont val="Tahoma"/>
            <family val="2"/>
          </rPr>
          <t>Data taken from USDA Plant Crop Nutrient Tool and assumes average moisture percentages at time of harvest.  
http://npk.nrcs.usda.gov/</t>
        </r>
      </text>
    </comment>
    <comment ref="E3" authorId="0">
      <text>
        <r>
          <rPr>
            <sz val="8"/>
            <color indexed="81"/>
            <rFont val="Tahoma"/>
            <family val="2"/>
          </rPr>
          <t xml:space="preserve">Data taken from USDA Plant Crop Nutrient Tool and assumes average moisture percentages at time of harvest.  
http://npk.nrcs.usda.gov/
</t>
        </r>
      </text>
    </comment>
    <comment ref="F3" authorId="0">
      <text>
        <r>
          <rPr>
            <sz val="8"/>
            <color indexed="81"/>
            <rFont val="Tahoma"/>
            <family val="2"/>
          </rPr>
          <t xml:space="preserve">PSU Agronomy Guide Table 1.2.6 "N Recommendations for Agronomic Crops" - Used for normal row crops.
</t>
        </r>
      </text>
    </comment>
    <comment ref="G3" authorId="0">
      <text>
        <r>
          <rPr>
            <sz val="8"/>
            <color indexed="81"/>
            <rFont val="Tahoma"/>
            <family val="2"/>
          </rPr>
          <t xml:space="preserve">PSU Agronomy Guide Table 1.2.6 "N Recommendations for Agronomic Crops" - Used for normal row crops.
</t>
        </r>
      </text>
    </comment>
    <comment ref="H3" author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text>
        <r>
          <rPr>
            <b/>
            <sz val="8"/>
            <color indexed="81"/>
            <rFont val="Tahoma"/>
            <family val="2"/>
          </rPr>
          <t>6-row @ 30% moisture value used</t>
        </r>
      </text>
    </comment>
    <comment ref="D8" authorId="0">
      <text>
        <r>
          <rPr>
            <b/>
            <sz val="8"/>
            <color indexed="81"/>
            <rFont val="Tahoma"/>
            <family val="2"/>
          </rPr>
          <t>6-row uptake value used</t>
        </r>
      </text>
    </comment>
    <comment ref="D30" authorId="0">
      <text>
        <r>
          <rPr>
            <b/>
            <sz val="8"/>
            <color indexed="81"/>
            <rFont val="Tahoma"/>
            <family val="2"/>
          </rPr>
          <t>75% moisture value used</t>
        </r>
        <r>
          <rPr>
            <sz val="8"/>
            <color indexed="81"/>
            <rFont val="Tahoma"/>
            <family val="2"/>
          </rPr>
          <t xml:space="preserve">
</t>
        </r>
      </text>
    </comment>
    <comment ref="D51" authorId="0">
      <text>
        <r>
          <rPr>
            <b/>
            <sz val="8"/>
            <color indexed="81"/>
            <rFont val="Tahoma"/>
            <family val="2"/>
          </rPr>
          <t>30% moisture value used</t>
        </r>
      </text>
    </comment>
    <comment ref="D54" authorId="0">
      <text>
        <r>
          <rPr>
            <b/>
            <sz val="8"/>
            <color indexed="81"/>
            <rFont val="Tahoma"/>
            <family val="2"/>
          </rPr>
          <t>35% moisture value used</t>
        </r>
        <r>
          <rPr>
            <sz val="8"/>
            <color indexed="81"/>
            <rFont val="Tahoma"/>
            <family val="2"/>
          </rPr>
          <t xml:space="preserve">
</t>
        </r>
      </text>
    </comment>
    <comment ref="D58" authorId="0">
      <text>
        <r>
          <rPr>
            <b/>
            <sz val="8"/>
            <color indexed="81"/>
            <rFont val="Tahoma"/>
            <family val="2"/>
          </rPr>
          <t>80% moisture value used</t>
        </r>
        <r>
          <rPr>
            <sz val="8"/>
            <color indexed="81"/>
            <rFont val="Tahoma"/>
            <family val="2"/>
          </rPr>
          <t xml:space="preserve">
</t>
        </r>
      </text>
    </comment>
    <comment ref="A81" authorId="0">
      <text>
        <r>
          <rPr>
            <sz val="8"/>
            <color indexed="81"/>
            <rFont val="Tahoma"/>
            <family val="2"/>
          </rPr>
          <t>Penn State Agronomy Guide, Table 1.2.8</t>
        </r>
      </text>
    </comment>
    <comment ref="A123" authorId="0">
      <text>
        <r>
          <rPr>
            <sz val="8"/>
            <color indexed="81"/>
            <rFont val="Tahoma"/>
            <family val="2"/>
          </rPr>
          <t xml:space="preserve">Table is from Duke Adams (PA DEP) and Doug Beegle (Penn State).  These will be the new standards for residuals from manure.
</t>
        </r>
      </text>
    </comment>
    <comment ref="A131" authorId="0">
      <text>
        <r>
          <rPr>
            <sz val="8"/>
            <color indexed="81"/>
            <rFont val="Tahoma"/>
            <family val="2"/>
          </rPr>
          <t xml:space="preserve">From Table 1.1.1 Agronomy Guide. Used for Residual contribution from legumes table.
</t>
        </r>
      </text>
    </comment>
    <comment ref="A247" authorId="0">
      <text>
        <r>
          <rPr>
            <sz val="8"/>
            <color indexed="81"/>
            <rFont val="Tahoma"/>
            <family val="2"/>
          </rPr>
          <t xml:space="preserve">Information from this chart is taken from table 1.2.13 of the Penn State Agronomy Guide
</t>
        </r>
      </text>
    </comment>
    <comment ref="A273" author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text>
        <r>
          <rPr>
            <sz val="8"/>
            <color indexed="81"/>
            <rFont val="Tahoma"/>
            <family val="2"/>
          </rPr>
          <t>Based on 2003 Implementation Model Run. Source: Ann Smith, Pa DEP (9/28/2005) and handed out by Duke Adams at Pa Ag. Workgroup meeting</t>
        </r>
      </text>
    </comment>
    <comment ref="E3" authorId="0">
      <text>
        <r>
          <rPr>
            <sz val="8"/>
            <color indexed="81"/>
            <rFont val="Tahoma"/>
            <family val="2"/>
          </rPr>
          <t xml:space="preserve">Data comes from DRAFT- 7/18/2006 document "Estimated Portion of Model Input Load that Becomes the Edge-of-Segment Load" Faxed to WRI on 10/5/06 by Duke Adams.
</t>
        </r>
      </text>
    </comment>
    <comment ref="F3" authorId="0">
      <text>
        <r>
          <rPr>
            <sz val="8"/>
            <color indexed="81"/>
            <rFont val="Tahoma"/>
            <family val="2"/>
          </rPr>
          <t xml:space="preserve">Based on 2003 Implementation Model Run. Source: Ann Smith, Pa DEP (9/28/2005) and handed out by Duke Adams at Pa Ag. Workgroup meeting
</t>
        </r>
      </text>
    </comment>
    <comment ref="A38" author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text>
        <r>
          <rPr>
            <sz val="8"/>
            <color indexed="81"/>
            <rFont val="Tahoma"/>
            <family val="2"/>
          </rPr>
          <t>These efficiencies are from going from conservation till to no-till. (not from going from conventional to no-till)</t>
        </r>
      </text>
    </comment>
    <comment ref="D49" authorId="0">
      <text>
        <r>
          <rPr>
            <sz val="8"/>
            <color indexed="81"/>
            <rFont val="Tahoma"/>
            <family val="2"/>
          </rPr>
          <t xml:space="preserve">These efficiencies are from going from conservation till to no-till. (not from going from conventional to no-till)
</t>
        </r>
      </text>
    </comment>
    <comment ref="D50" authorId="0">
      <text>
        <r>
          <rPr>
            <sz val="8"/>
            <color indexed="81"/>
            <rFont val="Tahoma"/>
            <family val="2"/>
          </rPr>
          <t>These efficiencies are from going from conservation till to no-till. (not from going from conventional to no-till)</t>
        </r>
      </text>
    </comment>
    <comment ref="D51" authorId="0">
      <text>
        <r>
          <rPr>
            <sz val="8"/>
            <color indexed="81"/>
            <rFont val="Tahoma"/>
            <family val="2"/>
          </rPr>
          <t xml:space="preserve">These efficiencies are from going from conservation till to no-till. (not from going from conventional to no-till)
</t>
        </r>
      </text>
    </comment>
    <comment ref="A54" authorId="0">
      <text>
        <r>
          <rPr>
            <sz val="8"/>
            <color indexed="81"/>
            <rFont val="Tahoma"/>
            <family val="2"/>
          </rPr>
          <t>THIS EFFICIENCY IS CURRENTLY NOT ABLE TO GENERATE CREDITS.</t>
        </r>
      </text>
    </comment>
    <comment ref="A60" author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<sst xmlns="http://schemas.openxmlformats.org/spreadsheetml/2006/main" count="1890" uniqueCount="881">
  <si>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</si>
  <si>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</si>
  <si>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</si>
  <si>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</si>
  <si>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</si>
  <si>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</si>
  <si>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</si>
  <si>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</si>
  <si>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</si>
  <si>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</si>
  <si>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</si>
  <si>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</si>
  <si>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</si>
  <si>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</si>
  <si>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</si>
  <si>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</si>
  <si>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</si>
  <si>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</si>
  <si>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</si>
  <si>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</si>
  <si>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</si>
  <si>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</si>
  <si>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</si>
  <si>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</si>
  <si>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</si>
  <si>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</si>
  <si>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</si>
  <si>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</si>
  <si>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</si>
  <si>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</si>
  <si>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</si>
  <si>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</si>
  <si>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</si>
  <si>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</si>
  <si>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</si>
  <si>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</si>
  <si>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</si>
  <si>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</si>
  <si>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</si>
  <si>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</si>
  <si>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</si>
  <si>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</si>
  <si>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</si>
  <si>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</si>
  <si>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</si>
  <si>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</si>
  <si>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</si>
  <si>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</si>
  <si>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</si>
  <si>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</si>
  <si>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</si>
  <si>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</si>
  <si>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</si>
  <si>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</si>
  <si>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</si>
  <si>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</si>
  <si>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</si>
  <si>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</si>
  <si>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</si>
  <si>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</si>
  <si>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</si>
  <si>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</si>
  <si>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</si>
  <si>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</si>
  <si>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</si>
  <si>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</si>
  <si>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</si>
  <si>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</si>
  <si>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</si>
  <si>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</si>
  <si>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</si>
  <si>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</si>
  <si>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</si>
  <si>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</si>
  <si>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</si>
  <si>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</si>
  <si>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</si>
  <si>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</si>
  <si>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</si>
  <si>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</si>
  <si>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</si>
  <si>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</si>
  <si>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</si>
  <si>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</si>
  <si>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</si>
  <si>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</si>
  <si>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</si>
  <si>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</si>
  <si>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</si>
  <si>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</si>
  <si>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</si>
  <si>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</si>
  <si>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</si>
  <si>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</si>
  <si>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</si>
  <si>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</si>
  <si>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</si>
  <si>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</si>
  <si>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</si>
  <si>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</si>
  <si>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</si>
  <si>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</si>
  <si>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</si>
  <si>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</si>
  <si>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</si>
  <si>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</si>
  <si>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</si>
  <si>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</si>
  <si>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</si>
  <si>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</si>
  <si>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</si>
  <si>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</si>
  <si>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</si>
  <si>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</si>
  <si>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</si>
  <si>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</si>
  <si>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</si>
  <si>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</si>
  <si>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</si>
  <si>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</si>
  <si>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</si>
  <si>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</si>
  <si>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</si>
  <si>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</si>
  <si>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</si>
  <si>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</si>
  <si>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</si>
  <si>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</si>
  <si>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</si>
  <si>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</si>
  <si>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</si>
  <si>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</si>
  <si>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</si>
  <si>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</si>
  <si>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</si>
  <si>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</si>
  <si>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</si>
  <si>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</si>
  <si>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</si>
  <si>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</si>
  <si>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</si>
  <si>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</si>
  <si>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</si>
  <si>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</si>
  <si>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</si>
  <si>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</si>
  <si>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</si>
  <si>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</si>
  <si>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</si>
  <si>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</si>
  <si>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</si>
  <si>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</si>
  <si>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</si>
  <si>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</si>
  <si>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</si>
  <si>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</si>
  <si>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</si>
  <si>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</si>
  <si>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</si>
  <si>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</si>
  <si>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</si>
  <si>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</si>
  <si>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</si>
  <si>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</si>
  <si>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</si>
  <si>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</si>
  <si>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</si>
  <si>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</si>
  <si>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</si>
  <si>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</si>
  <si>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</si>
  <si>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</si>
  <si>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</si>
  <si>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</si>
  <si>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</si>
  <si>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</si>
  <si>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</si>
  <si>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</si>
  <si>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</si>
  <si>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</si>
  <si>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</si>
  <si>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</si>
  <si>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</si>
  <si>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</si>
  <si>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</si>
  <si>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</si>
  <si>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</si>
  <si>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</si>
  <si>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</si>
  <si>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</si>
  <si>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</si>
  <si>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</si>
  <si>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</si>
  <si>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</si>
  <si>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</si>
  <si>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</si>
  <si>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</si>
  <si>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</si>
  <si>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</si>
  <si>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</si>
  <si>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</si>
  <si>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</si>
  <si>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</si>
  <si>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</si>
  <si>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</si>
  <si>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</si>
  <si>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</si>
  <si>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</si>
  <si>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</si>
  <si>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</si>
  <si>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</si>
  <si>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</si>
  <si>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</si>
  <si>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</si>
  <si>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</si>
  <si>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</si>
  <si>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</si>
  <si>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</si>
  <si>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</si>
  <si>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</si>
  <si>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</si>
  <si>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</si>
  <si>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</si>
  <si>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</si>
  <si>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</si>
  <si>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</si>
  <si>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</si>
  <si>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</si>
  <si>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</si>
  <si>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</si>
  <si>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</si>
  <si>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</si>
  <si>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</si>
  <si>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</si>
  <si>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</si>
  <si>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</si>
  <si>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</si>
  <si>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</si>
  <si>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</si>
  <si>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</si>
  <si>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</si>
  <si>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</si>
  <si>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</si>
  <si>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</si>
  <si>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</si>
  <si>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</si>
  <si>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</si>
  <si>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</si>
  <si>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</si>
  <si>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</si>
  <si>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</si>
  <si>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</si>
  <si>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</si>
  <si>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</si>
  <si>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</si>
  <si>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</si>
  <si>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</si>
  <si>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</si>
  <si>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</si>
  <si>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</si>
  <si>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</si>
  <si>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</si>
  <si>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</si>
  <si>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</si>
  <si>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</si>
  <si>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</si>
  <si>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</si>
  <si>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</si>
  <si>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</si>
  <si>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</si>
  <si>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</si>
  <si>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</si>
  <si>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</si>
  <si>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</si>
  <si>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</si>
  <si>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</si>
  <si>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</si>
  <si>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</si>
  <si>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</si>
  <si>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</si>
  <si>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</si>
  <si>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</si>
  <si>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</si>
  <si>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</si>
  <si>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</si>
  <si>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</si>
  <si>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</si>
  <si>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</si>
  <si>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</si>
  <si>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</si>
  <si>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</si>
  <si>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</si>
  <si>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</si>
  <si>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</si>
  <si>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</si>
  <si>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</si>
  <si>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</si>
  <si>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</si>
  <si>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</si>
  <si>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</si>
  <si>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</si>
  <si>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</si>
  <si>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</si>
  <si>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</si>
  <si>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</si>
  <si>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</si>
  <si>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</si>
  <si>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</si>
  <si>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</si>
  <si>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</si>
  <si>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</si>
  <si>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</si>
  <si>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</si>
  <si>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</si>
  <si>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</si>
  <si>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</si>
  <si>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</si>
  <si>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</si>
  <si>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</si>
  <si>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</si>
  <si>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</si>
  <si>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</si>
  <si>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</si>
  <si>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</si>
  <si>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</si>
  <si>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</si>
  <si>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</si>
  <si>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</si>
  <si>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</si>
  <si>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</si>
  <si>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</si>
  <si>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</si>
  <si>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</si>
  <si>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</si>
  <si>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</si>
  <si>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</si>
  <si>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</si>
  <si>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</si>
  <si>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</si>
  <si>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</si>
  <si>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</si>
  <si>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</si>
  <si>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</si>
  <si>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</si>
  <si>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</si>
  <si>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</si>
  <si>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</si>
  <si>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</si>
  <si>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</si>
  <si>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</si>
  <si>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</si>
  <si>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</si>
  <si>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</si>
  <si>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</si>
  <si>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</si>
  <si>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</si>
  <si>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</si>
  <si>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</si>
  <si>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</si>
  <si>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</si>
  <si>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</si>
  <si>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</si>
  <si>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</si>
  <si>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</si>
  <si>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</si>
  <si>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</si>
  <si>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</si>
  <si>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</si>
  <si>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</si>
  <si>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</si>
  <si>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</si>
  <si>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</si>
  <si>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</si>
  <si>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</si>
  <si>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</si>
  <si>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</si>
  <si>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</si>
  <si>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</si>
  <si>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</si>
  <si>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</si>
  <si>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</si>
  <si>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</si>
  <si>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</si>
  <si>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</si>
  <si>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</si>
  <si>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</si>
  <si>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</si>
  <si>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</si>
  <si>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</si>
  <si>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</si>
  <si>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</si>
  <si>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</si>
  <si>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</si>
  <si>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</si>
  <si>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</si>
  <si>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</si>
  <si>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</si>
  <si>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</si>
  <si>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</si>
  <si>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</si>
  <si>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</si>
  <si>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</si>
  <si>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</si>
  <si>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</si>
  <si>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</si>
  <si>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</si>
  <si>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</si>
  <si>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</si>
  <si>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</si>
  <si>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</si>
  <si>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</si>
  <si>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</si>
  <si>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</si>
  <si>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</si>
  <si>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</si>
  <si>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</si>
  <si>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</si>
  <si>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</si>
  <si>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</si>
  <si>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</si>
  <si>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</si>
  <si>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</si>
  <si>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</si>
  <si>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</si>
  <si>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</si>
  <si>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</si>
  <si>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</si>
  <si>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</si>
  <si>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</si>
  <si>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</si>
  <si>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</si>
  <si>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</si>
  <si>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</si>
  <si>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</si>
  <si>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</si>
  <si>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</si>
  <si>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</si>
  <si>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</si>
  <si>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</si>
  <si>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</si>
  <si>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</si>
  <si>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</si>
  <si>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</si>
  <si>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</si>
  <si>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</si>
  <si>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</si>
  <si>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</si>
  <si>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</si>
  <si>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</si>
  <si>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</si>
  <si>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</si>
  <si>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</si>
  <si>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</si>
  <si>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</si>
  <si>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</si>
  <si>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</si>
  <si>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</si>
  <si>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</si>
  <si>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</si>
  <si>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</si>
  <si>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</si>
  <si>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</si>
  <si>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</si>
  <si>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</si>
  <si>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</si>
  <si>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</si>
  <si>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</si>
  <si>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</si>
  <si>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</si>
  <si>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</si>
  <si>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</si>
  <si>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</si>
  <si>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</si>
  <si>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</si>
  <si>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</si>
  <si>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</si>
  <si>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</si>
  <si>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</si>
  <si>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</si>
  <si>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</si>
  <si>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</si>
  <si>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</si>
  <si>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</si>
  <si>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</si>
  <si>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</si>
  <si>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</si>
  <si>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</si>
  <si>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</si>
  <si>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</si>
  <si>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</si>
  <si>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</si>
  <si>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</si>
  <si>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</si>
  <si>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</si>
  <si>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</si>
  <si>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</si>
  <si>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</si>
  <si>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</si>
  <si>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</si>
  <si>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</si>
  <si>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</si>
  <si>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</si>
  <si>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</si>
  <si>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</si>
  <si>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</si>
  <si>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</si>
  <si>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</si>
  <si>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</si>
  <si>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</si>
  <si>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</si>
  <si>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</si>
  <si>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</si>
  <si>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</si>
  <si>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</si>
  <si>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</si>
  <si>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</si>
  <si>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</si>
  <si>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</si>
  <si>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</si>
  <si>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</si>
  <si>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</si>
  <si>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</si>
  <si>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</si>
  <si>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</si>
  <si>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</si>
  <si>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</si>
  <si>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</si>
  <si>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</si>
  <si>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</si>
  <si>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</si>
  <si>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</si>
  <si>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</si>
  <si>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</si>
  <si>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</si>
  <si>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</si>
  <si>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</si>
  <si>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</si>
  <si>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</si>
  <si>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</si>
  <si>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</si>
  <si>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</si>
  <si>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</si>
  <si>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</si>
  <si>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</si>
  <si>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</si>
  <si>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</si>
  <si>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</si>
  <si>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</si>
  <si>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</si>
  <si>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</si>
  <si>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</si>
  <si>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</si>
  <si>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</si>
  <si>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</si>
  <si>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</si>
  <si>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</si>
  <si>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</si>
  <si>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</si>
  <si>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</si>
  <si>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</si>
  <si>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</si>
  <si>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</si>
  <si>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</si>
  <si>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</si>
  <si>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</si>
  <si>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</si>
  <si>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</si>
  <si>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</si>
  <si>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</si>
  <si>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</si>
  <si>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</si>
  <si>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</si>
  <si>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</si>
  <si>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</si>
  <si>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</si>
  <si>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</si>
  <si>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</si>
  <si>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</si>
  <si>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</si>
  <si>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</si>
  <si>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</si>
  <si>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</si>
  <si>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</si>
  <si>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</si>
  <si>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</si>
  <si>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</si>
  <si>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</si>
  <si>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</si>
  <si>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</si>
  <si>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</si>
  <si>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</si>
  <si>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</si>
  <si>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</si>
  <si>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</si>
  <si>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</si>
  <si>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</si>
  <si>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</si>
  <si>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</si>
  <si>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</si>
  <si>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</si>
  <si>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</si>
  <si>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</si>
  <si>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</si>
  <si>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</si>
  <si>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</si>
  <si>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</si>
  <si>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</si>
  <si>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</si>
  <si>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</si>
  <si>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</si>
  <si>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</si>
  <si>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</si>
  <si>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</si>
  <si>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</si>
  <si>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</si>
  <si>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</si>
  <si>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</si>
  <si>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</si>
  <si>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</si>
  <si>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</si>
  <si>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</si>
  <si>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</si>
  <si>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</si>
  <si>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</si>
  <si>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</si>
  <si>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</si>
  <si>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</si>
  <si>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</si>
  <si>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</si>
  <si>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</si>
  <si>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</si>
  <si>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</si>
  <si>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</si>
  <si>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</si>
  <si>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</si>
  <si>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</si>
  <si>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</si>
  <si>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</si>
  <si>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</si>
  <si>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</si>
  <si>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</si>
  <si>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</si>
  <si>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</si>
  <si>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</si>
  <si>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</si>
  <si>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</si>
  <si>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</si>
  <si>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</si>
  <si>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</si>
  <si>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</si>
  <si>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</si>
  <si>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</si>
  <si>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</si>
  <si>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</si>
  <si>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</si>
  <si>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</si>
  <si>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</si>
  <si>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</si>
  <si>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</si>
  <si>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</si>
  <si>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</si>
  <si>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</si>
  <si>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</si>
  <si>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</si>
  <si>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</si>
  <si>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</si>
  <si>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</si>
  <si>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</si>
  <si>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</si>
  <si>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</si>
  <si>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</si>
  <si>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</si>
  <si>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</si>
  <si>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</si>
  <si>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</si>
  <si>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</si>
  <si>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</si>
  <si>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</si>
  <si>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</si>
  <si>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</si>
  <si>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</si>
  <si>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</si>
  <si>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</si>
  <si>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</si>
  <si>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</si>
  <si>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</si>
  <si>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</si>
  <si>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</si>
  <si>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</si>
  <si>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</si>
  <si>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</si>
  <si>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</si>
  <si>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</si>
  <si>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</si>
  <si>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</si>
  <si>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</si>
  <si>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</si>
  <si>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</si>
  <si>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</si>
  <si>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</si>
  <si>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</si>
  <si>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</si>
  <si>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</si>
  <si>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</si>
  <si>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</si>
  <si>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</si>
  <si>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</si>
  <si>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</si>
  <si>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</si>
  <si>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</si>
  <si>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</si>
  <si>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</si>
  <si>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</si>
  <si>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</si>
  <si>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</si>
  <si>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</si>
  <si>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</si>
  <si>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</si>
  <si>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</si>
  <si>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</si>
  <si>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</si>
  <si>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</si>
  <si>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</si>
  <si>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</si>
  <si>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</si>
  <si>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</si>
  <si>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</si>
  <si>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</si>
  <si>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</si>
  <si>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</si>
  <si>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</si>
  <si>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</si>
  <si>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</si>
  <si>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</si>
  <si>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</si>
  <si>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</si>
  <si>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</si>
  <si>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</si>
  <si>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</si>
  <si>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</si>
  <si>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</si>
  <si>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</si>
  <si>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</si>
  <si>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</si>
  <si>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</si>
  <si>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</si>
  <si>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</si>
  <si>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</si>
  <si>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</si>
  <si>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</si>
  <si>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</si>
  <si>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</si>
  <si>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</si>
  <si>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</si>
  <si>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</si>
  <si>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</si>
  <si>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</si>
  <si>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</si>
  <si>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</si>
  <si>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</si>
  <si>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</si>
  <si>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</si>
  <si>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</si>
  <si>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</si>
  <si>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</si>
  <si>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</si>
  <si>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</si>
  <si>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</si>
  <si>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</si>
  <si>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</si>
  <si>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</si>
  <si>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</si>
  <si>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</si>
  <si>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</si>
  <si>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</si>
  <si>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</si>
  <si>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</si>
  <si>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</si>
  <si>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</si>
  <si>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</si>
  <si>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</si>
  <si>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</si>
  <si>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</si>
  <si>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</si>
  <si>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</si>
  <si>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</si>
  <si>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</si>
  <si>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</si>
  <si>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</si>
  <si>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</si>
  <si>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</si>
  <si>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</si>
  <si>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</si>
  <si>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</si>
  <si>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</si>
  <si>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</si>
  <si>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</si>
  <si>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</si>
  <si>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</si>
  <si>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</si>
  <si>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</si>
  <si>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</si>
  <si>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</si>
  <si>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</si>
  <si>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</si>
  <si>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</si>
  <si>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</si>
  <si>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</si>
  <si>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</si>
  <si>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</si>
  <si>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</si>
  <si>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</si>
  <si>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</si>
  <si>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</si>
  <si>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</si>
  <si>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</si>
  <si>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</si>
  <si>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</si>
  <si>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</si>
  <si>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</si>
  <si>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</si>
  <si>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</si>
  <si>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</si>
  <si>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</si>
  <si>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</si>
  <si>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</si>
  <si>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</si>
  <si>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</si>
  <si>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</si>
  <si>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</si>
  <si>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</si>
  <si>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</si>
  <si>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</si>
  <si>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</si>
  <si>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</si>
  <si>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</si>
  <si>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</si>
  <si>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</si>
  <si>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</si>
  <si>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</si>
  <si>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</si>
  <si>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</si>
  <si>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</si>
  <si>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</si>
  <si>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</si>
  <si>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</si>
  <si>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</si>
  <si>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</si>
  <si>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</si>
  <si>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</si>
  <si>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</si>
  <si>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</si>
  <si>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</si>
  <si>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</si>
  <si>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</si>
  <si>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</si>
  <si>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</si>
  <si>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</si>
  <si>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</si>
  <si>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</si>
  <si>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</si>
  <si>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</si>
  <si>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</si>
  <si>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</si>
  <si>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</si>
  <si>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</si>
  <si>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</si>
  <si>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</si>
  <si>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</si>
  <si>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</si>
  <si>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</si>
  <si>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</si>
  <si>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</si>
  <si>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</si>
  <si>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</si>
  <si>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</si>
  <si>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</si>
  <si>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</si>
  <si>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</si>
  <si>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</si>
  <si>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JRT Farms T 558 F 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</si>
</sst>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28" xfId="0" applyFill="1" applyBorder="1" applyAlignment="1" applyProtection="1">
      <protection locked="0"/>
    </xf>
    <xf numFmtId="0" fontId="0" fillId="4" borderId="9" xfId="0" applyFill="1" applyBorder="1" applyAlignment="1" applyProtection="1">
      <protection locked="0"/>
    </xf>
    <xf numFmtId="0" fontId="11" fillId="4" borderId="8" xfId="1" applyFill="1" applyBorder="1" applyAlignment="1" applyProtection="1">
      <protection locked="0"/>
    </xf>
    <xf numFmtId="0" fontId="19" fillId="0" borderId="0" xfId="0" applyFont="1" applyFill="1" applyAlignment="1">
      <alignment wrapText="1"/>
    </xf>
    <xf numFmtId="0" fontId="0" fillId="0" borderId="0" xfId="0" applyAlignment="1">
      <alignment wrapText="1"/>
    </xf>
    <xf numFmtId="0" fontId="0" fillId="2" borderId="0" xfId="0" applyFill="1" applyBorder="1" applyAlignment="1"/>
    <xf numFmtId="0" fontId="12" fillId="2" borderId="0" xfId="0" applyFont="1" applyFill="1" applyBorder="1" applyAlignment="1"/>
    <xf numFmtId="0" fontId="0" fillId="0" borderId="0" xfId="0" applyBorder="1" applyAlignment="1"/>
    <xf numFmtId="0" fontId="0" fillId="4" borderId="8" xfId="0" applyFill="1" applyBorder="1" applyAlignment="1" applyProtection="1">
      <alignment wrapText="1"/>
      <protection locked="0"/>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16" fillId="2" borderId="0" xfId="0" applyFont="1" applyFill="1" applyAlignment="1">
      <alignment wrapText="1"/>
    </xf>
    <xf numFmtId="0" fontId="17" fillId="4" borderId="8" xfId="0" applyFont="1" applyFill="1" applyBorder="1" applyAlignment="1" applyProtection="1">
      <protection locked="0"/>
    </xf>
    <xf numFmtId="0" fontId="17" fillId="0" borderId="28" xfId="0" applyFont="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9" fillId="0" borderId="0" xfId="0" applyFont="1" applyAlignment="1">
      <alignment wrapText="1"/>
    </xf>
    <xf numFmtId="0" fontId="2" fillId="4" borderId="8" xfId="0" applyFont="1" applyFill="1" applyBorder="1" applyAlignment="1" applyProtection="1">
      <alignment wrapText="1"/>
      <protection locked="0"/>
    </xf>
    <xf numFmtId="0" fontId="2" fillId="0" borderId="28" xfId="0" applyFont="1" applyBorder="1" applyAlignment="1" applyProtection="1">
      <alignment wrapText="1"/>
      <protection locked="0"/>
    </xf>
    <xf numFmtId="0" fontId="0" fillId="0" borderId="28" xfId="0" applyBorder="1" applyAlignment="1" applyProtection="1">
      <alignment wrapText="1"/>
      <protection locked="0"/>
    </xf>
    <xf numFmtId="0" fontId="0" fillId="4" borderId="8" xfId="0" applyNumberFormat="1" applyFill="1" applyBorder="1" applyAlignment="1" applyProtection="1">
      <protection locked="0"/>
    </xf>
    <xf numFmtId="0" fontId="2" fillId="2" borderId="0" xfId="0" applyFont="1" applyFill="1" applyAlignment="1">
      <alignment wrapText="1"/>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12"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0" fillId="0" borderId="9" xfId="0"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0" fillId="5" borderId="0" xfId="0" applyFill="1" applyBorder="1" applyAlignment="1">
      <alignment wrapText="1"/>
    </xf>
    <xf numFmtId="0" fontId="2" fillId="4" borderId="8" xfId="0" applyFont="1" applyFill="1" applyBorder="1" applyAlignment="1">
      <alignment wrapText="1"/>
    </xf>
    <xf numFmtId="0" fontId="2" fillId="4" borderId="28" xfId="0" applyFont="1" applyFill="1" applyBorder="1" applyAlignment="1">
      <alignment wrapText="1"/>
    </xf>
    <xf numFmtId="0" fontId="0" fillId="5" borderId="26" xfId="0" applyFill="1" applyBorder="1" applyAlignment="1">
      <alignment wrapText="1"/>
    </xf>
    <xf numFmtId="0" fontId="0" fillId="4" borderId="8" xfId="0" applyFill="1" applyBorder="1" applyAlignment="1"/>
    <xf numFmtId="0" fontId="0" fillId="0" borderId="28" xfId="0" applyBorder="1" applyAlignment="1"/>
    <xf numFmtId="0" fontId="0" fillId="0" borderId="9" xfId="0"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3" borderId="8" xfId="0"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1" fillId="4" borderId="8" xfId="0" applyFont="1" applyFill="1" applyBorder="1" applyAlignment="1"/>
    <xf numFmtId="0" fontId="1" fillId="4" borderId="28" xfId="0" applyFont="1" applyFill="1" applyBorder="1" applyAlignment="1"/>
    <xf numFmtId="0" fontId="1" fillId="4" borderId="9" xfId="0" applyFont="1" applyFill="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6" fillId="5" borderId="0" xfId="0" applyFont="1" applyFill="1" applyAlignment="1">
      <alignment wrapText="1"/>
    </xf>
    <xf numFmtId="0" fontId="0" fillId="5" borderId="0" xfId="0" applyFill="1" applyAlignment="1">
      <alignment wrapText="1"/>
    </xf>
    <xf numFmtId="0" fontId="0" fillId="3" borderId="28" xfId="0" applyFill="1" applyBorder="1" applyAlignment="1"/>
    <xf numFmtId="0" fontId="0" fillId="3" borderId="9" xfId="0" applyFill="1" applyBorder="1" applyAlignment="1"/>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0" fillId="0" borderId="35" xfId="0" applyBorder="1" applyAlignment="1"/>
    <xf numFmtId="0" fontId="0" fillId="0" borderId="28" xfId="0" applyBorder="1" applyAlignment="1">
      <alignment wrapText="1"/>
    </xf>
    <xf numFmtId="0" fontId="1" fillId="0" borderId="28" xfId="0" applyFont="1" applyBorder="1" applyAlignment="1"/>
    <xf numFmtId="0" fontId="1" fillId="0" borderId="9" xfId="0" applyFont="1"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3" fillId="0" borderId="0" xfId="0" applyFont="1" applyAlignment="1">
      <alignment vertical="center" wrapText="1"/>
    </xf>
    <xf numFmtId="0" fontId="27" fillId="5" borderId="35" xfId="0" quotePrefix="1" applyFont="1" applyFill="1" applyBorder="1" applyAlignment="1"/>
    <xf numFmtId="9" fontId="0" fillId="3" borderId="8" xfId="0" applyNumberFormat="1" applyFill="1" applyBorder="1" applyAlignment="1"/>
    <xf numFmtId="0" fontId="12" fillId="5" borderId="0" xfId="0" applyFont="1" applyFill="1" applyBorder="1" applyAlignment="1"/>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0" xfId="0" applyFont="1" applyBorder="1" applyAlignment="1"/>
    <xf numFmtId="0" fontId="2" fillId="0" borderId="20" xfId="0" applyFont="1" applyBorder="1" applyAlignment="1"/>
    <xf numFmtId="0" fontId="2" fillId="0" borderId="26" xfId="0" applyFont="1" applyFill="1" applyBorder="1" applyAlignment="1"/>
    <xf numFmtId="0" fontId="2" fillId="0" borderId="37" xfId="0" applyFont="1" applyBorder="1" applyAlignment="1"/>
    <xf numFmtId="0" fontId="2" fillId="0" borderId="26" xfId="0" applyFont="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0" fillId="0" borderId="20" xfId="0" applyBorder="1" applyAlignment="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xf numFmtId="0" fontId="37" fillId="0" borderId="1" xfId="0" applyFont="1" applyBorder="1" applyAlignment="1">
      <alignment wrapText="1"/>
    </xf>
    <xf numFmtId="0" fontId="37" fillId="0" borderId="12" xfId="0" applyFont="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22" zoomScaleNormal="100" workbookViewId="0">
      <selection activeCell="G42" sqref="G42"/>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80" t="s">
        <v>359</v>
      </c>
      <c r="B3" s="480"/>
      <c r="C3" s="480"/>
      <c r="D3" s="480"/>
      <c r="E3" s="480"/>
      <c r="F3" s="480"/>
      <c r="G3" s="480"/>
      <c r="H3" s="480"/>
      <c r="I3" s="480"/>
      <c r="J3" s="480"/>
      <c r="K3" s="480"/>
      <c r="L3" s="480"/>
      <c r="M3" s="480"/>
    </row>
    <row r="4" spans="1:13" ht="35.25" customHeight="1" x14ac:dyDescent="0.2">
      <c r="A4" s="470" t="s">
        <v>669</v>
      </c>
      <c r="B4" s="470"/>
      <c r="C4" s="470"/>
      <c r="D4" s="470"/>
      <c r="E4" s="470"/>
      <c r="F4" s="470"/>
      <c r="G4" s="470"/>
      <c r="H4" s="470"/>
      <c r="I4" s="470"/>
      <c r="J4" s="470"/>
      <c r="K4" s="470"/>
      <c r="L4" s="470"/>
      <c r="M4" s="470"/>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57">
        <v>42402</v>
      </c>
      <c r="G6" s="458"/>
      <c r="H6" s="458"/>
      <c r="I6" s="459"/>
      <c r="J6" s="316"/>
      <c r="K6" s="316"/>
      <c r="L6" s="316"/>
      <c r="M6" s="316"/>
    </row>
    <row r="7" spans="1:13" ht="12.75" customHeight="1" x14ac:dyDescent="0.2">
      <c r="A7" s="316"/>
      <c r="B7" s="316"/>
      <c r="C7" s="316"/>
      <c r="D7" s="316" t="s">
        <v>578</v>
      </c>
      <c r="E7" s="316"/>
      <c r="F7" s="440" t="s">
        <v>880</v>
      </c>
      <c r="G7" s="469"/>
      <c r="H7" s="469"/>
      <c r="I7" s="469"/>
      <c r="J7" s="438"/>
      <c r="K7" s="43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60" t="s">
        <v>874</v>
      </c>
      <c r="G10" s="461"/>
      <c r="H10" s="461"/>
      <c r="I10" s="462"/>
      <c r="J10" s="26"/>
      <c r="K10" s="26"/>
      <c r="L10" s="26"/>
      <c r="M10" s="26"/>
    </row>
    <row r="11" spans="1:13" x14ac:dyDescent="0.2">
      <c r="A11" s="39"/>
      <c r="B11" s="26"/>
      <c r="C11" s="26"/>
      <c r="D11" s="26" t="s">
        <v>400</v>
      </c>
      <c r="E11" s="26"/>
      <c r="F11" s="463" t="s">
        <v>875</v>
      </c>
      <c r="G11" s="464"/>
      <c r="H11" s="464"/>
      <c r="I11" s="464"/>
      <c r="J11" s="465"/>
      <c r="K11" s="465"/>
      <c r="L11" s="26"/>
      <c r="M11" s="26"/>
    </row>
    <row r="12" spans="1:13" x14ac:dyDescent="0.2">
      <c r="A12" s="39"/>
      <c r="B12" s="26"/>
      <c r="C12" s="26"/>
      <c r="D12" s="26" t="s">
        <v>401</v>
      </c>
      <c r="E12" s="26"/>
      <c r="F12" s="466" t="s">
        <v>876</v>
      </c>
      <c r="G12" s="467"/>
      <c r="H12" s="467"/>
      <c r="I12" s="468"/>
      <c r="J12" s="156"/>
      <c r="K12" s="156"/>
      <c r="L12" s="26"/>
      <c r="M12" s="26"/>
    </row>
    <row r="13" spans="1:13" x14ac:dyDescent="0.2">
      <c r="A13" s="39"/>
      <c r="B13" s="26"/>
      <c r="C13" s="26"/>
      <c r="D13" s="26" t="s">
        <v>558</v>
      </c>
      <c r="E13" s="26"/>
      <c r="F13" s="445" t="s">
        <v>877</v>
      </c>
      <c r="G13" s="443"/>
      <c r="H13" s="443"/>
      <c r="I13" s="444"/>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87" t="s">
        <v>476</v>
      </c>
      <c r="C19" s="487"/>
      <c r="D19" s="487"/>
      <c r="E19" s="487"/>
      <c r="F19" s="487"/>
      <c r="G19" s="487"/>
      <c r="H19" s="487"/>
      <c r="I19" s="487"/>
      <c r="J19" s="487"/>
      <c r="K19" s="487"/>
      <c r="L19" s="488"/>
      <c r="M19" s="26"/>
    </row>
    <row r="20" spans="1:13" x14ac:dyDescent="0.2">
      <c r="A20" s="39"/>
      <c r="B20" s="487"/>
      <c r="C20" s="487"/>
      <c r="D20" s="487"/>
      <c r="E20" s="487"/>
      <c r="F20" s="487"/>
      <c r="G20" s="487"/>
      <c r="H20" s="487"/>
      <c r="I20" s="487"/>
      <c r="J20" s="487"/>
      <c r="K20" s="487"/>
      <c r="L20" s="488"/>
      <c r="M20" s="26"/>
    </row>
    <row r="21" spans="1:13" x14ac:dyDescent="0.2">
      <c r="A21" s="39"/>
      <c r="B21" s="451" t="s">
        <v>878</v>
      </c>
      <c r="C21" s="452"/>
      <c r="D21" s="453"/>
      <c r="E21" s="99"/>
      <c r="F21" s="99"/>
      <c r="G21" s="99"/>
      <c r="H21" s="99"/>
      <c r="I21" s="99"/>
      <c r="J21" s="99"/>
      <c r="K21" s="99"/>
      <c r="L21" s="100"/>
      <c r="M21" s="26"/>
    </row>
    <row r="22" spans="1:13" x14ac:dyDescent="0.2">
      <c r="A22" s="109" t="s">
        <v>375</v>
      </c>
      <c r="B22" s="40" t="s">
        <v>21</v>
      </c>
      <c r="C22" s="26"/>
      <c r="D22" s="99"/>
      <c r="E22" s="40"/>
      <c r="F22" s="489" t="s">
        <v>879</v>
      </c>
      <c r="G22" s="490"/>
      <c r="H22" s="490"/>
      <c r="I22" s="491"/>
      <c r="J22" s="100"/>
      <c r="K22" s="99"/>
      <c r="L22" s="26"/>
      <c r="M22" s="26"/>
    </row>
    <row r="23" spans="1:13" x14ac:dyDescent="0.2">
      <c r="A23" s="108"/>
      <c r="B23" s="41"/>
      <c r="C23" s="26" t="s">
        <v>565</v>
      </c>
      <c r="D23" s="26"/>
      <c r="E23" s="46"/>
      <c r="F23" s="451"/>
      <c r="G23" s="452"/>
      <c r="H23" s="452"/>
      <c r="I23" s="452"/>
      <c r="J23" s="452"/>
      <c r="K23" s="452"/>
      <c r="L23" s="453"/>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55" t="s">
        <v>26</v>
      </c>
      <c r="C26" s="456"/>
      <c r="D26" s="456"/>
      <c r="E26" s="456"/>
      <c r="F26" s="456"/>
      <c r="G26" s="456"/>
      <c r="H26" s="456"/>
      <c r="I26" s="456"/>
      <c r="J26" s="456"/>
      <c r="K26" s="438"/>
      <c r="L26" s="43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37"/>
      <c r="G28" s="443"/>
      <c r="H28" s="443"/>
      <c r="I28" s="444"/>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54" t="s">
        <v>344</v>
      </c>
      <c r="C31" s="447"/>
      <c r="D31" s="447"/>
      <c r="E31" s="447"/>
      <c r="F31" s="447"/>
      <c r="G31" s="447"/>
      <c r="H31" s="447"/>
      <c r="I31" s="447"/>
      <c r="J31" s="447"/>
      <c r="K31" s="447"/>
      <c r="L31" s="447"/>
      <c r="M31" s="447"/>
    </row>
    <row r="32" spans="1:13" x14ac:dyDescent="0.2">
      <c r="A32" s="39"/>
      <c r="B32" s="447"/>
      <c r="C32" s="447"/>
      <c r="D32" s="447"/>
      <c r="E32" s="447"/>
      <c r="F32" s="447"/>
      <c r="G32" s="447"/>
      <c r="H32" s="447"/>
      <c r="I32" s="447"/>
      <c r="J32" s="447"/>
      <c r="K32" s="447"/>
      <c r="L32" s="447"/>
      <c r="M32" s="447"/>
    </row>
    <row r="33" spans="1:13" ht="8.25" customHeight="1" x14ac:dyDescent="0.2">
      <c r="A33" s="39"/>
      <c r="B33" s="454" t="s">
        <v>362</v>
      </c>
      <c r="C33" s="447"/>
      <c r="D33" s="447"/>
      <c r="E33" s="447"/>
      <c r="F33" s="447"/>
      <c r="G33" s="447"/>
      <c r="H33" s="447"/>
      <c r="I33" s="447"/>
      <c r="J33" s="447"/>
      <c r="K33" s="447"/>
      <c r="L33" s="447"/>
      <c r="M33" s="447"/>
    </row>
    <row r="34" spans="1:13" x14ac:dyDescent="0.2">
      <c r="A34" s="39"/>
      <c r="B34" s="447"/>
      <c r="C34" s="447"/>
      <c r="D34" s="447"/>
      <c r="E34" s="447"/>
      <c r="F34" s="447"/>
      <c r="G34" s="447"/>
      <c r="H34" s="447"/>
      <c r="I34" s="447"/>
      <c r="J34" s="447"/>
      <c r="K34" s="447"/>
      <c r="L34" s="447"/>
      <c r="M34" s="447"/>
    </row>
    <row r="35" spans="1:13" x14ac:dyDescent="0.2">
      <c r="A35" s="39"/>
      <c r="B35" s="447"/>
      <c r="C35" s="447"/>
      <c r="D35" s="447"/>
      <c r="E35" s="447"/>
      <c r="F35" s="447"/>
      <c r="G35" s="447"/>
      <c r="H35" s="447"/>
      <c r="I35" s="447"/>
      <c r="J35" s="447"/>
      <c r="K35" s="447"/>
      <c r="L35" s="447"/>
      <c r="M35" s="447"/>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48" t="s">
        <v>3</v>
      </c>
      <c r="C38" s="448"/>
      <c r="D38" s="448"/>
      <c r="E38" s="448"/>
      <c r="F38" s="26"/>
      <c r="G38" s="440" t="s">
        <v>431</v>
      </c>
      <c r="H38" s="441"/>
      <c r="I38" s="441"/>
      <c r="J38" s="441"/>
      <c r="K38" s="441"/>
      <c r="L38" s="442"/>
      <c r="M38" s="26"/>
    </row>
    <row r="39" spans="1:13" x14ac:dyDescent="0.2">
      <c r="A39" s="136" t="s">
        <v>375</v>
      </c>
      <c r="B39" s="448" t="s">
        <v>403</v>
      </c>
      <c r="C39" s="448"/>
      <c r="D39" s="448"/>
      <c r="E39" s="448"/>
      <c r="F39" s="26"/>
      <c r="G39" s="154">
        <v>109.6</v>
      </c>
      <c r="H39" s="42"/>
      <c r="I39" s="42"/>
      <c r="J39" s="42"/>
      <c r="K39" s="46"/>
      <c r="L39" s="46"/>
      <c r="M39" s="26"/>
    </row>
    <row r="40" spans="1:13" x14ac:dyDescent="0.2">
      <c r="A40" s="136" t="s">
        <v>376</v>
      </c>
      <c r="B40" s="448" t="s">
        <v>370</v>
      </c>
      <c r="C40" s="448"/>
      <c r="D40" s="448"/>
      <c r="E40" s="448"/>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37" t="s">
        <v>873</v>
      </c>
      <c r="H41" s="438"/>
      <c r="I41" s="438"/>
      <c r="J41" s="438"/>
      <c r="K41" s="438"/>
      <c r="L41" s="439"/>
      <c r="M41" s="26"/>
    </row>
    <row r="42" spans="1:13" x14ac:dyDescent="0.2">
      <c r="A42" s="137" t="s">
        <v>523</v>
      </c>
      <c r="B42" s="449" t="s">
        <v>438</v>
      </c>
      <c r="C42" s="450"/>
      <c r="D42" s="450"/>
      <c r="E42" s="450"/>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6" t="s">
        <v>614</v>
      </c>
      <c r="B46" s="447"/>
      <c r="C46" s="447"/>
      <c r="D46" s="447"/>
      <c r="E46" s="447"/>
      <c r="F46" s="447"/>
      <c r="G46" s="447"/>
      <c r="H46" s="447"/>
      <c r="I46" s="447"/>
      <c r="J46" s="447"/>
      <c r="K46" s="447"/>
      <c r="L46" s="447"/>
      <c r="M46" s="447"/>
    </row>
    <row r="47" spans="1:13" ht="17.25" x14ac:dyDescent="0.25">
      <c r="A47" s="98" t="s">
        <v>4</v>
      </c>
      <c r="B47" s="26"/>
      <c r="C47" s="26"/>
      <c r="D47" s="26"/>
      <c r="E47" s="26"/>
      <c r="F47" s="479"/>
      <c r="G47" s="479"/>
      <c r="H47" s="479"/>
      <c r="I47" s="40"/>
      <c r="J47" s="479"/>
      <c r="K47" s="479"/>
      <c r="L47" s="479"/>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37"/>
      <c r="G54" s="438"/>
      <c r="H54" s="438"/>
      <c r="I54" s="188"/>
      <c r="J54" s="437"/>
      <c r="K54" s="443"/>
      <c r="L54" s="444"/>
      <c r="M54" s="26"/>
    </row>
    <row r="55" spans="1:13" x14ac:dyDescent="0.2">
      <c r="A55" s="136" t="s">
        <v>375</v>
      </c>
      <c r="B55" s="41" t="s">
        <v>369</v>
      </c>
      <c r="C55" s="26"/>
      <c r="D55" s="26"/>
      <c r="E55" s="26"/>
      <c r="F55" s="440"/>
      <c r="G55" s="441"/>
      <c r="H55" s="441"/>
      <c r="I55" s="187"/>
      <c r="J55" s="440"/>
      <c r="K55" s="441"/>
      <c r="L55" s="442"/>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37"/>
      <c r="G59" s="438"/>
      <c r="H59" s="438"/>
      <c r="I59" s="187"/>
      <c r="J59" s="437"/>
      <c r="K59" s="438"/>
      <c r="L59" s="43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37"/>
      <c r="G64" s="438"/>
      <c r="H64" s="438"/>
      <c r="I64" s="188"/>
      <c r="J64" s="437"/>
      <c r="K64" s="443"/>
      <c r="L64" s="444"/>
      <c r="M64" s="26"/>
    </row>
    <row r="65" spans="1:13" x14ac:dyDescent="0.2">
      <c r="A65" s="26"/>
      <c r="B65" s="40"/>
      <c r="C65" s="41" t="s">
        <v>369</v>
      </c>
      <c r="D65" s="26"/>
      <c r="E65" s="26"/>
      <c r="F65" s="440"/>
      <c r="G65" s="441"/>
      <c r="H65" s="441"/>
      <c r="I65" s="187"/>
      <c r="J65" s="440"/>
      <c r="K65" s="441"/>
      <c r="L65" s="442"/>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37"/>
      <c r="G69" s="438"/>
      <c r="H69" s="438"/>
      <c r="I69" s="187"/>
      <c r="J69" s="437"/>
      <c r="K69" s="438"/>
      <c r="L69" s="43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37"/>
      <c r="G75" s="438"/>
      <c r="H75" s="438"/>
      <c r="I75" s="188"/>
      <c r="J75" s="437"/>
      <c r="K75" s="443"/>
      <c r="L75" s="444"/>
      <c r="M75" s="26"/>
    </row>
    <row r="76" spans="1:13" x14ac:dyDescent="0.2">
      <c r="A76" s="26"/>
      <c r="B76" s="40"/>
      <c r="C76" s="41" t="s">
        <v>369</v>
      </c>
      <c r="D76" s="26"/>
      <c r="E76" s="26"/>
      <c r="F76" s="440"/>
      <c r="G76" s="441"/>
      <c r="H76" s="441"/>
      <c r="I76" s="187"/>
      <c r="J76" s="440"/>
      <c r="K76" s="441"/>
      <c r="L76" s="442"/>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37"/>
      <c r="G80" s="438"/>
      <c r="H80" s="438"/>
      <c r="I80" s="187"/>
      <c r="J80" s="437"/>
      <c r="K80" s="438"/>
      <c r="L80" s="43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1"/>
      <c r="E93" s="473"/>
      <c r="F93" s="473"/>
      <c r="G93" s="473"/>
      <c r="H93" s="473"/>
      <c r="I93" s="473"/>
      <c r="J93" s="473"/>
      <c r="K93" s="473"/>
      <c r="L93" s="485"/>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37" t="s">
        <v>749</v>
      </c>
      <c r="G100" s="443"/>
      <c r="H100" s="443"/>
      <c r="I100" s="443"/>
      <c r="J100" s="444"/>
      <c r="K100" s="213"/>
      <c r="L100" s="26"/>
      <c r="M100" s="26"/>
    </row>
    <row r="101" spans="1:13" x14ac:dyDescent="0.2">
      <c r="A101" s="136" t="s">
        <v>375</v>
      </c>
      <c r="B101" s="40" t="s">
        <v>372</v>
      </c>
      <c r="C101" s="26"/>
      <c r="D101" s="26"/>
      <c r="E101" s="26"/>
      <c r="F101" s="474" t="s">
        <v>296</v>
      </c>
      <c r="G101" s="477"/>
      <c r="H101" s="477"/>
      <c r="I101" s="478"/>
      <c r="J101" s="26"/>
      <c r="K101" s="26"/>
      <c r="L101" s="26"/>
      <c r="M101" s="26"/>
    </row>
    <row r="102" spans="1:13" x14ac:dyDescent="0.2">
      <c r="A102" s="136"/>
      <c r="B102" s="40"/>
      <c r="C102" s="26" t="s">
        <v>589</v>
      </c>
      <c r="D102" s="26"/>
      <c r="E102" s="26"/>
      <c r="F102" s="474" t="s">
        <v>213</v>
      </c>
      <c r="G102" s="438"/>
      <c r="H102" s="438"/>
      <c r="I102" s="43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6" t="s">
        <v>357</v>
      </c>
      <c r="B109" s="476"/>
      <c r="C109" s="476"/>
      <c r="D109" s="476"/>
      <c r="E109" s="476"/>
      <c r="F109" s="476"/>
      <c r="G109" s="476"/>
      <c r="H109" s="476"/>
      <c r="I109" s="476"/>
      <c r="J109" s="476"/>
      <c r="K109" s="476"/>
      <c r="L109" s="476"/>
      <c r="M109" s="476"/>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1740.9959999999999</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54" t="s">
        <v>358</v>
      </c>
      <c r="C137" s="480"/>
      <c r="D137" s="480"/>
      <c r="E137" s="480"/>
      <c r="F137" s="480"/>
      <c r="G137" s="480"/>
      <c r="H137" s="480"/>
      <c r="I137" s="480"/>
      <c r="J137" s="480"/>
      <c r="K137" s="480"/>
      <c r="L137" s="480"/>
      <c r="M137" s="480"/>
    </row>
    <row r="138" spans="1:13" x14ac:dyDescent="0.2">
      <c r="A138" s="26"/>
      <c r="B138" s="480"/>
      <c r="C138" s="480"/>
      <c r="D138" s="480"/>
      <c r="E138" s="480"/>
      <c r="F138" s="480"/>
      <c r="G138" s="480"/>
      <c r="H138" s="480"/>
      <c r="I138" s="480"/>
      <c r="J138" s="480"/>
      <c r="K138" s="480"/>
      <c r="L138" s="480"/>
      <c r="M138" s="480"/>
    </row>
    <row r="139" spans="1:13" ht="12.75" customHeight="1" x14ac:dyDescent="0.2">
      <c r="A139" s="26"/>
      <c r="B139" s="475" t="s">
        <v>351</v>
      </c>
      <c r="C139" s="475"/>
      <c r="D139" s="475"/>
      <c r="E139" s="475"/>
      <c r="F139" s="475"/>
      <c r="G139" s="475"/>
      <c r="H139" s="475"/>
      <c r="I139" s="475"/>
      <c r="J139" s="475"/>
      <c r="K139" s="475"/>
      <c r="L139" s="475"/>
      <c r="M139" s="475"/>
    </row>
    <row r="140" spans="1:13" x14ac:dyDescent="0.2">
      <c r="A140" s="26"/>
      <c r="B140" s="447"/>
      <c r="C140" s="447"/>
      <c r="D140" s="447"/>
      <c r="E140" s="447"/>
      <c r="F140" s="447"/>
      <c r="G140" s="447"/>
      <c r="H140" s="447"/>
      <c r="I140" s="447"/>
      <c r="J140" s="447"/>
      <c r="K140" s="447"/>
      <c r="L140" s="447"/>
      <c r="M140" s="447"/>
    </row>
    <row r="141" spans="1:13" ht="12.75" customHeight="1" x14ac:dyDescent="0.2">
      <c r="A141" s="26"/>
      <c r="B141" s="486" t="s">
        <v>356</v>
      </c>
      <c r="C141" s="486"/>
      <c r="D141" s="486"/>
      <c r="E141" s="486"/>
      <c r="F141" s="486"/>
      <c r="G141" s="486"/>
      <c r="H141" s="486"/>
      <c r="I141" s="486"/>
      <c r="J141" s="486"/>
      <c r="K141" s="486"/>
      <c r="L141" s="486"/>
      <c r="M141" s="486"/>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75" t="s">
        <v>871</v>
      </c>
      <c r="C143" s="447"/>
      <c r="D143" s="447"/>
      <c r="E143" s="447"/>
      <c r="F143" s="447"/>
      <c r="G143" s="447"/>
      <c r="H143" s="447"/>
      <c r="I143" s="447"/>
      <c r="J143" s="447"/>
      <c r="K143" s="447"/>
      <c r="L143" s="447"/>
      <c r="M143" s="447"/>
    </row>
    <row r="144" spans="1:13" s="2" customFormat="1" x14ac:dyDescent="0.2">
      <c r="B144" s="387"/>
      <c r="F144" s="45"/>
      <c r="G144" s="3"/>
      <c r="H144" s="3"/>
      <c r="I144" s="3"/>
    </row>
    <row r="145" spans="1:13" ht="37.5" customHeight="1" x14ac:dyDescent="0.2">
      <c r="A145" s="470" t="s">
        <v>672</v>
      </c>
      <c r="B145" s="447"/>
      <c r="C145" s="447"/>
      <c r="D145" s="447"/>
      <c r="E145" s="447"/>
      <c r="F145" s="447"/>
      <c r="G145" s="447"/>
      <c r="H145" s="447"/>
      <c r="I145" s="447"/>
      <c r="J145" s="447"/>
      <c r="K145" s="447"/>
      <c r="L145" s="447"/>
      <c r="M145" s="447"/>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71" t="s">
        <v>342</v>
      </c>
      <c r="G148" s="473"/>
      <c r="H148" s="473"/>
      <c r="I148" s="473"/>
      <c r="J148" s="473"/>
      <c r="K148" s="255"/>
      <c r="L148" s="99"/>
      <c r="M148" s="99"/>
    </row>
    <row r="149" spans="1:13" s="97" customFormat="1" ht="22.5" customHeight="1" x14ac:dyDescent="0.2">
      <c r="A149" s="205"/>
      <c r="B149" s="99"/>
      <c r="C149" s="99"/>
      <c r="D149" s="99"/>
      <c r="E149" s="263" t="s">
        <v>425</v>
      </c>
      <c r="F149" s="471" t="s">
        <v>857</v>
      </c>
      <c r="G149" s="473"/>
      <c r="H149" s="473"/>
      <c r="I149" s="473"/>
      <c r="J149" s="473"/>
      <c r="K149" s="256"/>
      <c r="L149" s="99"/>
      <c r="M149" s="99"/>
    </row>
    <row r="150" spans="1:13" s="97" customFormat="1" ht="22.5" customHeight="1" x14ac:dyDescent="0.2">
      <c r="A150" s="205"/>
      <c r="B150" s="99"/>
      <c r="C150" s="99"/>
      <c r="D150" s="99"/>
      <c r="E150" s="263" t="s">
        <v>425</v>
      </c>
      <c r="F150" s="471" t="s">
        <v>518</v>
      </c>
      <c r="G150" s="473"/>
      <c r="H150" s="473"/>
      <c r="I150" s="473"/>
      <c r="J150" s="473"/>
      <c r="K150" s="256"/>
      <c r="L150" s="99"/>
      <c r="M150" s="99"/>
    </row>
    <row r="151" spans="1:13" s="97" customFormat="1" ht="22.5" customHeight="1" x14ac:dyDescent="0.2">
      <c r="A151" s="205"/>
      <c r="B151" s="99"/>
      <c r="C151" s="99"/>
      <c r="D151" s="99"/>
      <c r="E151" s="263" t="s">
        <v>425</v>
      </c>
      <c r="F151" s="471"/>
      <c r="G151" s="473"/>
      <c r="H151" s="473"/>
      <c r="I151" s="473"/>
      <c r="J151" s="473"/>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109.6</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71" t="s">
        <v>312</v>
      </c>
      <c r="G155" s="472"/>
      <c r="H155" s="472"/>
      <c r="I155" s="472"/>
      <c r="J155" s="472"/>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71"/>
      <c r="G157" s="473"/>
      <c r="H157" s="473"/>
      <c r="I157" s="473"/>
      <c r="J157" s="485"/>
      <c r="K157" s="256"/>
      <c r="L157" s="99"/>
      <c r="M157" s="99"/>
    </row>
    <row r="158" spans="1:13" s="97" customFormat="1" ht="22.5" customHeight="1" x14ac:dyDescent="0.2">
      <c r="A158" s="205"/>
      <c r="B158" s="492" t="s">
        <v>425</v>
      </c>
      <c r="C158" s="492"/>
      <c r="D158" s="492"/>
      <c r="E158" s="493"/>
      <c r="F158" s="494"/>
      <c r="G158" s="495"/>
      <c r="H158" s="495"/>
      <c r="I158" s="495"/>
      <c r="J158" s="495"/>
      <c r="K158" s="255"/>
      <c r="L158" s="99"/>
      <c r="M158" s="99"/>
    </row>
    <row r="159" spans="1:13" s="97" customFormat="1" ht="12.75" customHeight="1" x14ac:dyDescent="0.2">
      <c r="A159" s="205"/>
      <c r="B159" s="99"/>
      <c r="C159" s="99"/>
      <c r="D159" s="99"/>
      <c r="E159" s="206"/>
      <c r="F159" s="481"/>
      <c r="G159" s="482"/>
      <c r="H159" s="482"/>
      <c r="I159" s="482"/>
      <c r="J159" s="482"/>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1144.9936320025358</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83" t="s">
        <v>566</v>
      </c>
      <c r="C168" s="484"/>
      <c r="D168" s="484"/>
      <c r="E168" s="484"/>
      <c r="F168" s="484"/>
      <c r="G168" s="484"/>
      <c r="H168" s="484"/>
      <c r="I168" s="484"/>
      <c r="J168" s="484"/>
      <c r="K168" s="484"/>
      <c r="L168" s="484"/>
      <c r="M168" s="484"/>
    </row>
    <row r="169" spans="1:13" ht="24" customHeight="1" x14ac:dyDescent="0.2">
      <c r="A169" s="26"/>
      <c r="B169" s="454" t="s">
        <v>747</v>
      </c>
      <c r="C169" s="447"/>
      <c r="D169" s="447"/>
      <c r="E169" s="447"/>
      <c r="F169" s="447"/>
      <c r="G169" s="447"/>
      <c r="H169" s="447"/>
      <c r="I169" s="447"/>
      <c r="J169" s="447"/>
      <c r="K169" s="447"/>
      <c r="L169" s="447"/>
      <c r="M169" s="447"/>
    </row>
    <row r="170" spans="1:13" ht="24" customHeight="1" x14ac:dyDescent="0.2">
      <c r="A170" s="26"/>
      <c r="B170" s="454" t="s">
        <v>745</v>
      </c>
      <c r="C170" s="447"/>
      <c r="D170" s="447"/>
      <c r="E170" s="447"/>
      <c r="F170" s="447"/>
      <c r="G170" s="447"/>
      <c r="H170" s="447"/>
      <c r="I170" s="447"/>
      <c r="J170" s="447"/>
      <c r="K170" s="447"/>
      <c r="L170" s="447"/>
      <c r="M170" s="447"/>
    </row>
    <row r="171" spans="1:13" s="2" customFormat="1" x14ac:dyDescent="0.2">
      <c r="B171" s="153"/>
      <c r="F171" s="388"/>
    </row>
    <row r="172" spans="1:13" s="2" customFormat="1" ht="36.75" customHeight="1" x14ac:dyDescent="0.2">
      <c r="A172" s="446" t="s">
        <v>673</v>
      </c>
      <c r="B172" s="446"/>
      <c r="C172" s="446"/>
      <c r="D172" s="446"/>
      <c r="E172" s="446"/>
      <c r="F172" s="446"/>
      <c r="G172" s="446"/>
      <c r="H172" s="446"/>
      <c r="I172" s="446"/>
      <c r="J172" s="446"/>
      <c r="K172" s="446"/>
      <c r="L172" s="446"/>
      <c r="M172" s="446"/>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1144.9936320025358</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1077.4390077143862</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1077</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969</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54" t="s">
        <v>597</v>
      </c>
      <c r="C183" s="480"/>
      <c r="D183" s="480"/>
      <c r="E183" s="480"/>
      <c r="F183" s="480"/>
      <c r="G183" s="480"/>
      <c r="H183" s="480"/>
      <c r="I183" s="480"/>
      <c r="J183" s="480"/>
      <c r="K183" s="480"/>
      <c r="L183" s="480"/>
      <c r="M183" s="480"/>
    </row>
    <row r="184" spans="1:13" ht="23.25" customHeight="1" x14ac:dyDescent="0.2">
      <c r="A184" s="26"/>
      <c r="B184" s="454" t="s">
        <v>515</v>
      </c>
      <c r="C184" s="480"/>
      <c r="D184" s="480"/>
      <c r="E184" s="480"/>
      <c r="F184" s="480"/>
      <c r="G184" s="480"/>
      <c r="H184" s="480"/>
      <c r="I184" s="480"/>
      <c r="J184" s="480"/>
      <c r="K184" s="480"/>
      <c r="L184" s="480"/>
      <c r="M184" s="480"/>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B183:M183"/>
    <mergeCell ref="B184:M184"/>
    <mergeCell ref="B170:M170"/>
    <mergeCell ref="F157:J157"/>
    <mergeCell ref="B158:E158"/>
    <mergeCell ref="F158:J158"/>
    <mergeCell ref="A172:M172"/>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F6:I6"/>
    <mergeCell ref="F10:I10"/>
    <mergeCell ref="F11:K11"/>
    <mergeCell ref="F12:I12"/>
    <mergeCell ref="F7:K7"/>
    <mergeCell ref="F13:I13"/>
    <mergeCell ref="A46:M46"/>
    <mergeCell ref="F28:I28"/>
    <mergeCell ref="B40:E40"/>
    <mergeCell ref="B42:E42"/>
    <mergeCell ref="F23:L23"/>
    <mergeCell ref="B31:M32"/>
    <mergeCell ref="B26:L26"/>
    <mergeCell ref="B33:M35"/>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551" t="s">
        <v>360</v>
      </c>
      <c r="B1" s="551"/>
      <c r="C1" s="551"/>
      <c r="D1" s="551"/>
      <c r="E1" s="551"/>
      <c r="F1" s="551"/>
      <c r="G1" s="551"/>
      <c r="H1" s="551"/>
      <c r="I1" s="551"/>
      <c r="J1" s="551"/>
      <c r="K1" s="551"/>
      <c r="L1" s="551"/>
      <c r="M1" s="551"/>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13">
        <f>'CREDIT CALCULATION FORM'!F6:I6</f>
        <v>42402</v>
      </c>
      <c r="G4" s="514"/>
      <c r="H4" s="514"/>
      <c r="I4" s="515"/>
      <c r="J4" s="317"/>
      <c r="K4" s="317"/>
      <c r="L4" s="317"/>
      <c r="M4" s="317"/>
    </row>
    <row r="5" spans="1:13" x14ac:dyDescent="0.2">
      <c r="A5" s="317"/>
      <c r="B5" s="317"/>
      <c r="C5" s="317"/>
      <c r="D5" s="317" t="s">
        <v>578</v>
      </c>
      <c r="E5" s="317"/>
      <c r="F5" s="516" t="str">
        <f>'CREDIT CALCULATION FORM'!F7:K7</f>
        <v>JRT Farms T 558 F 2</v>
      </c>
      <c r="G5" s="517"/>
      <c r="H5" s="517"/>
      <c r="I5" s="517"/>
      <c r="J5" s="518"/>
      <c r="K5" s="519"/>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20" t="str">
        <f>'CREDIT CALCULATION FORM'!F10:I10</f>
        <v>Rod Morehart</v>
      </c>
      <c r="G8" s="521"/>
      <c r="H8" s="521"/>
      <c r="I8" s="522"/>
      <c r="J8" s="110"/>
      <c r="K8" s="110"/>
      <c r="L8" s="110"/>
      <c r="M8" s="110"/>
    </row>
    <row r="9" spans="1:13" x14ac:dyDescent="0.2">
      <c r="A9" s="116"/>
      <c r="B9" s="110"/>
      <c r="C9" s="110"/>
      <c r="D9" s="110" t="s">
        <v>400</v>
      </c>
      <c r="E9" s="110"/>
      <c r="F9" s="523" t="str">
        <f>'CREDIT CALCULATION FORM'!F11:K11</f>
        <v>Lycoming County Conservation District</v>
      </c>
      <c r="G9" s="523"/>
      <c r="H9" s="523"/>
      <c r="I9" s="523"/>
      <c r="J9" s="524"/>
      <c r="K9" s="524"/>
      <c r="L9" s="110"/>
      <c r="M9" s="110"/>
    </row>
    <row r="10" spans="1:13" x14ac:dyDescent="0.2">
      <c r="A10" s="116"/>
      <c r="B10" s="110"/>
      <c r="C10" s="110"/>
      <c r="D10" s="110" t="s">
        <v>401</v>
      </c>
      <c r="E10" s="110"/>
      <c r="F10" s="523" t="str">
        <f>'CREDIT CALCULATION FORM'!F12:I12</f>
        <v>570-329-1619</v>
      </c>
      <c r="G10" s="523"/>
      <c r="H10" s="523"/>
      <c r="I10" s="523"/>
      <c r="J10" s="159"/>
      <c r="K10" s="159"/>
      <c r="L10" s="110"/>
      <c r="M10" s="110"/>
    </row>
    <row r="11" spans="1:13" x14ac:dyDescent="0.2">
      <c r="A11" s="116"/>
      <c r="B11" s="110"/>
      <c r="C11" s="110"/>
      <c r="D11" s="110" t="s">
        <v>558</v>
      </c>
      <c r="E11" s="110"/>
      <c r="F11" s="525" t="str">
        <f>'CREDIT CALCULATION FORM'!F13:I13</f>
        <v>rmorehart@lyco.org</v>
      </c>
      <c r="G11" s="526"/>
      <c r="H11" s="526"/>
      <c r="I11" s="527"/>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29" t="s">
        <v>491</v>
      </c>
      <c r="C17" s="529"/>
      <c r="D17" s="529"/>
      <c r="E17" s="529"/>
      <c r="F17" s="529"/>
      <c r="G17" s="529"/>
      <c r="H17" s="529"/>
      <c r="I17" s="529"/>
      <c r="J17" s="529"/>
      <c r="K17" s="529"/>
      <c r="L17" s="496"/>
      <c r="M17" s="110"/>
    </row>
    <row r="18" spans="1:13" x14ac:dyDescent="0.2">
      <c r="A18" s="116"/>
      <c r="B18" s="529"/>
      <c r="C18" s="529"/>
      <c r="D18" s="529"/>
      <c r="E18" s="529"/>
      <c r="F18" s="529"/>
      <c r="G18" s="529"/>
      <c r="H18" s="529"/>
      <c r="I18" s="529"/>
      <c r="J18" s="529"/>
      <c r="K18" s="529"/>
      <c r="L18" s="496"/>
      <c r="M18" s="110"/>
    </row>
    <row r="19" spans="1:13" x14ac:dyDescent="0.2">
      <c r="A19" s="116"/>
      <c r="B19" s="532" t="str">
        <f>'CREDIT CALCULATION FORM'!B21</f>
        <v>Yes</v>
      </c>
      <c r="C19" s="533"/>
      <c r="D19" s="534"/>
      <c r="E19" s="114"/>
      <c r="F19" s="114"/>
      <c r="G19" s="114"/>
      <c r="H19" s="114"/>
      <c r="I19" s="114"/>
      <c r="J19" s="114"/>
      <c r="K19" s="114"/>
      <c r="L19" s="115"/>
      <c r="M19" s="110"/>
    </row>
    <row r="20" spans="1:13" x14ac:dyDescent="0.2">
      <c r="A20" s="113" t="s">
        <v>19</v>
      </c>
      <c r="B20" s="117" t="s">
        <v>21</v>
      </c>
      <c r="C20" s="110"/>
      <c r="D20" s="114"/>
      <c r="E20" s="117"/>
      <c r="F20" s="555" t="str">
        <f>'CREDIT CALCULATION FORM'!F22</f>
        <v>County Conservation District</v>
      </c>
      <c r="G20" s="556"/>
      <c r="H20" s="556"/>
      <c r="I20" s="557"/>
      <c r="J20" s="115"/>
      <c r="K20" s="114"/>
      <c r="L20" s="110"/>
      <c r="M20" s="110"/>
    </row>
    <row r="21" spans="1:13" x14ac:dyDescent="0.2">
      <c r="A21" s="118"/>
      <c r="B21" s="119"/>
      <c r="C21" s="110" t="s">
        <v>20</v>
      </c>
      <c r="D21" s="110"/>
      <c r="E21" s="120"/>
      <c r="F21" s="532">
        <f>'CREDIT CALCULATION FORM'!F23</f>
        <v>0</v>
      </c>
      <c r="G21" s="533"/>
      <c r="H21" s="533"/>
      <c r="I21" s="533"/>
      <c r="J21" s="533"/>
      <c r="K21" s="533"/>
      <c r="L21" s="534"/>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35" t="str">
        <f>'CREDIT CALCULATION FORM'!B26</f>
        <v>Farm uses no manure application and applies commercial fertilizer at or below the Penn State recommended agronomic rates</v>
      </c>
      <c r="C25" s="536"/>
      <c r="D25" s="536"/>
      <c r="E25" s="536"/>
      <c r="F25" s="536"/>
      <c r="G25" s="536"/>
      <c r="H25" s="536"/>
      <c r="I25" s="536"/>
      <c r="J25" s="536"/>
      <c r="K25" s="537"/>
      <c r="L25" s="538"/>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8"/>
      <c r="H27" s="508"/>
      <c r="I27" s="509"/>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06" t="str">
        <f>CONCATENATE(F46,F27)</f>
        <v>700</v>
      </c>
      <c r="G29" s="530"/>
      <c r="H29" s="530"/>
      <c r="I29" s="531"/>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53" t="e">
        <f>CONCATENATE(F46,VLOOKUP(CONCATENATE(F27,F45), 'BMPs and Bay Model Data'!D148:E166, 2, FALSE))</f>
        <v>#N/A</v>
      </c>
      <c r="G31" s="530"/>
      <c r="H31" s="530"/>
      <c r="I31" s="531"/>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496"/>
      <c r="C33" s="496"/>
      <c r="D33" s="496"/>
      <c r="E33" s="496"/>
      <c r="F33" s="499"/>
      <c r="G33" s="496"/>
      <c r="H33" s="496"/>
      <c r="I33" s="496"/>
      <c r="J33" s="496"/>
      <c r="K33" s="496"/>
      <c r="L33" s="496"/>
      <c r="M33" s="110"/>
    </row>
    <row r="34" spans="1:13" x14ac:dyDescent="0.2">
      <c r="A34" s="116"/>
      <c r="B34" s="528" t="s">
        <v>507</v>
      </c>
      <c r="C34" s="529"/>
      <c r="D34" s="529"/>
      <c r="E34" s="529"/>
      <c r="F34" s="529"/>
      <c r="G34" s="529"/>
      <c r="H34" s="529"/>
      <c r="I34" s="529"/>
      <c r="J34" s="529"/>
      <c r="K34" s="529"/>
      <c r="L34" s="529"/>
      <c r="M34" s="529"/>
    </row>
    <row r="35" spans="1:13" x14ac:dyDescent="0.2">
      <c r="A35" s="116"/>
      <c r="B35" s="529"/>
      <c r="C35" s="529"/>
      <c r="D35" s="529"/>
      <c r="E35" s="529"/>
      <c r="F35" s="529"/>
      <c r="G35" s="529"/>
      <c r="H35" s="529"/>
      <c r="I35" s="529"/>
      <c r="J35" s="529"/>
      <c r="K35" s="529"/>
      <c r="L35" s="529"/>
      <c r="M35" s="529"/>
    </row>
    <row r="36" spans="1:13" ht="26.25" customHeight="1" x14ac:dyDescent="0.2">
      <c r="A36" s="116"/>
      <c r="B36" s="528" t="s">
        <v>362</v>
      </c>
      <c r="C36" s="447"/>
      <c r="D36" s="447"/>
      <c r="E36" s="447"/>
      <c r="F36" s="447"/>
      <c r="G36" s="447"/>
      <c r="H36" s="447"/>
      <c r="I36" s="447"/>
      <c r="J36" s="447"/>
      <c r="K36" s="447"/>
      <c r="L36" s="447"/>
      <c r="M36" s="447"/>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7" t="s">
        <v>30</v>
      </c>
      <c r="C40" s="507"/>
      <c r="D40" s="507"/>
      <c r="E40" s="507"/>
      <c r="F40" s="510" t="str">
        <f>'CREDIT CALCULATION FORM'!G38</f>
        <v xml:space="preserve">Corn-Sweet, for ears with husk (immature) </v>
      </c>
      <c r="G40" s="511"/>
      <c r="H40" s="511"/>
      <c r="I40" s="511"/>
      <c r="J40" s="511"/>
      <c r="K40" s="512"/>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7" t="s">
        <v>31</v>
      </c>
      <c r="C43" s="507"/>
      <c r="D43" s="507"/>
      <c r="E43" s="507"/>
      <c r="F43" s="147">
        <f>'CREDIT CALCULATION FORM'!G39</f>
        <v>109.6</v>
      </c>
      <c r="G43" s="122"/>
      <c r="H43" s="122"/>
      <c r="I43" s="122"/>
      <c r="J43" s="120"/>
      <c r="K43" s="120"/>
      <c r="L43" s="110"/>
      <c r="M43" s="110"/>
    </row>
    <row r="44" spans="1:13" x14ac:dyDescent="0.2">
      <c r="A44" s="110"/>
      <c r="B44" s="507" t="s">
        <v>32</v>
      </c>
      <c r="C44" s="507"/>
      <c r="D44" s="507"/>
      <c r="E44" s="507"/>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54" t="s">
        <v>267</v>
      </c>
      <c r="C46" s="507"/>
      <c r="D46" s="507"/>
      <c r="E46" s="507"/>
      <c r="F46" s="331">
        <f>'CREDIT CALCULATION FORM'!G42</f>
        <v>70</v>
      </c>
      <c r="G46" s="127"/>
      <c r="H46" s="120"/>
      <c r="I46" s="120"/>
      <c r="J46" s="120"/>
      <c r="K46" s="120"/>
      <c r="L46" s="110"/>
      <c r="M46" s="110"/>
    </row>
    <row r="47" spans="1:13" x14ac:dyDescent="0.2">
      <c r="A47" s="123"/>
      <c r="B47" s="125"/>
      <c r="C47" s="507" t="s">
        <v>606</v>
      </c>
      <c r="D47" s="507"/>
      <c r="E47" s="507"/>
      <c r="F47" s="103">
        <f>VLOOKUP(F46,'BMPs and Bay Model Data'!A4:D30, 4, FALSE)</f>
        <v>0.94099999999999995</v>
      </c>
      <c r="G47" s="120"/>
      <c r="H47" s="120"/>
      <c r="I47" s="120"/>
      <c r="J47" s="120"/>
      <c r="K47" s="120"/>
      <c r="L47" s="110"/>
      <c r="M47" s="110"/>
    </row>
    <row r="48" spans="1:13" x14ac:dyDescent="0.2">
      <c r="A48" s="123"/>
      <c r="B48" s="125"/>
      <c r="C48" s="507" t="s">
        <v>607</v>
      </c>
      <c r="D48" s="507"/>
      <c r="E48" s="507"/>
      <c r="F48" s="103">
        <f>VLOOKUP(F46, 'BMPs and Bay Model Data'!A4:E30, 5, FALSE)</f>
        <v>0.45</v>
      </c>
      <c r="G48" s="127"/>
      <c r="H48" s="120"/>
      <c r="I48" s="120"/>
      <c r="J48" s="120"/>
      <c r="K48" s="120"/>
      <c r="L48" s="110"/>
      <c r="M48" s="110"/>
    </row>
    <row r="49" spans="1:13" x14ac:dyDescent="0.2">
      <c r="A49" s="110"/>
      <c r="B49" s="110"/>
      <c r="C49" s="110" t="s">
        <v>751</v>
      </c>
      <c r="D49" s="110"/>
      <c r="E49" s="110"/>
      <c r="F49" s="506" t="str">
        <f>CONCATENATE(VLOOKUP(F46, 'BMPs and Bay Model Data'!A5:C30, 3, FALSE), " Fall Line")</f>
        <v>Above Fall Line</v>
      </c>
      <c r="G49" s="530"/>
      <c r="H49" s="530"/>
      <c r="I49" s="531"/>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8"/>
      <c r="L60" s="509"/>
      <c r="M60" s="110"/>
    </row>
    <row r="61" spans="1:13" x14ac:dyDescent="0.2">
      <c r="A61" s="110"/>
      <c r="B61" s="117"/>
      <c r="C61" s="119" t="s">
        <v>115</v>
      </c>
      <c r="D61" s="110"/>
      <c r="E61" s="110"/>
      <c r="F61" s="503">
        <f>'CREDIT CALCULATION FORM'!F55:I55</f>
        <v>0</v>
      </c>
      <c r="G61" s="504"/>
      <c r="H61" s="504"/>
      <c r="I61" s="189"/>
      <c r="J61" s="503">
        <f>'CREDIT CALCULATION FORM'!J55:M55</f>
        <v>0</v>
      </c>
      <c r="K61" s="504"/>
      <c r="L61" s="505"/>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02"/>
      <c r="M66" s="110"/>
    </row>
    <row r="67" spans="1:13" x14ac:dyDescent="0.2">
      <c r="A67" s="110"/>
      <c r="B67" s="117"/>
      <c r="C67" s="119"/>
      <c r="D67" s="110" t="s">
        <v>291</v>
      </c>
      <c r="E67" s="110"/>
      <c r="F67" s="506" t="str">
        <f>CONCATENATE(F60, F66)</f>
        <v>00</v>
      </c>
      <c r="G67" s="501"/>
      <c r="H67" s="501"/>
      <c r="I67" s="189"/>
      <c r="J67" s="506" t="str">
        <f>CONCATENATE(J60, J66)</f>
        <v>00</v>
      </c>
      <c r="K67" s="501"/>
      <c r="L67" s="502"/>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8"/>
      <c r="L73" s="509"/>
      <c r="M73" s="110"/>
    </row>
    <row r="74" spans="1:13" x14ac:dyDescent="0.2">
      <c r="A74" s="110"/>
      <c r="B74" s="117"/>
      <c r="C74" s="119" t="s">
        <v>115</v>
      </c>
      <c r="D74" s="110"/>
      <c r="E74" s="110"/>
      <c r="F74" s="503">
        <f>'CREDIT CALCULATION FORM'!F65</f>
        <v>0</v>
      </c>
      <c r="G74" s="504"/>
      <c r="H74" s="504"/>
      <c r="I74" s="189"/>
      <c r="J74" s="503">
        <f>'CREDIT CALCULATION FORM'!J65</f>
        <v>0</v>
      </c>
      <c r="K74" s="504"/>
      <c r="L74" s="505"/>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02"/>
      <c r="M79" s="110"/>
    </row>
    <row r="80" spans="1:13" x14ac:dyDescent="0.2">
      <c r="A80" s="110"/>
      <c r="B80" s="117"/>
      <c r="C80" s="119"/>
      <c r="D80" s="110" t="s">
        <v>291</v>
      </c>
      <c r="E80" s="110"/>
      <c r="F80" s="506" t="str">
        <f>CONCATENATE(F73, F79)</f>
        <v>00</v>
      </c>
      <c r="G80" s="501"/>
      <c r="H80" s="501"/>
      <c r="I80" s="189"/>
      <c r="J80" s="506" t="str">
        <f>CONCATENATE(J73, J79)</f>
        <v>00</v>
      </c>
      <c r="K80" s="501"/>
      <c r="L80" s="502"/>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8"/>
      <c r="L86" s="509"/>
      <c r="M86" s="110"/>
    </row>
    <row r="87" spans="1:13" x14ac:dyDescent="0.2">
      <c r="A87" s="110"/>
      <c r="B87" s="117"/>
      <c r="C87" s="119" t="s">
        <v>115</v>
      </c>
      <c r="D87" s="110"/>
      <c r="E87" s="110"/>
      <c r="F87" s="503">
        <f>'CREDIT CALCULATION FORM'!F76</f>
        <v>0</v>
      </c>
      <c r="G87" s="504"/>
      <c r="H87" s="504"/>
      <c r="I87" s="189"/>
      <c r="J87" s="503">
        <f>'CREDIT CALCULATION FORM'!J76</f>
        <v>0</v>
      </c>
      <c r="K87" s="504"/>
      <c r="L87" s="505"/>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02"/>
      <c r="M92" s="110"/>
    </row>
    <row r="93" spans="1:13" x14ac:dyDescent="0.2">
      <c r="A93" s="110"/>
      <c r="B93" s="117"/>
      <c r="C93" s="119"/>
      <c r="D93" s="110" t="s">
        <v>291</v>
      </c>
      <c r="E93" s="110"/>
      <c r="F93" s="506" t="str">
        <f>CONCATENATE(F86, F92)</f>
        <v>00</v>
      </c>
      <c r="G93" s="501"/>
      <c r="H93" s="501"/>
      <c r="I93" s="189"/>
      <c r="J93" s="506" t="str">
        <f>CONCATENATE(J86, J92)</f>
        <v>00</v>
      </c>
      <c r="K93" s="501"/>
      <c r="L93" s="502"/>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8"/>
      <c r="H103" s="508"/>
      <c r="I103" s="508"/>
      <c r="J103" s="509"/>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48" t="str">
        <f>'CREDIT CALCULATION FORM'!F101</f>
        <v>NONE</v>
      </c>
      <c r="G105" s="549"/>
      <c r="H105" s="549"/>
      <c r="I105" s="550"/>
      <c r="J105" s="110"/>
      <c r="K105" s="110"/>
      <c r="L105" s="110"/>
      <c r="M105" s="110"/>
    </row>
    <row r="106" spans="1:13" x14ac:dyDescent="0.2">
      <c r="A106" s="110"/>
      <c r="B106" s="117"/>
      <c r="C106" s="110" t="s">
        <v>447</v>
      </c>
      <c r="D106" s="110"/>
      <c r="E106" s="110"/>
      <c r="F106" s="474" t="str">
        <f>'CREDIT CALCULATION FORM'!F102</f>
        <v>Barbour</v>
      </c>
      <c r="G106" s="501"/>
      <c r="H106" s="501"/>
      <c r="I106" s="502"/>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06" t="str">
        <f>CONCATENATE(F105, F107)</f>
        <v>NONE1</v>
      </c>
      <c r="G109" s="501"/>
      <c r="H109" s="501"/>
      <c r="I109" s="502"/>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1740.9959999999999</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496"/>
      <c r="C142" s="496"/>
      <c r="D142" s="496"/>
      <c r="E142" s="496"/>
      <c r="F142" s="110"/>
      <c r="G142" s="110"/>
      <c r="H142" s="110"/>
      <c r="I142" s="110"/>
      <c r="J142" s="110"/>
      <c r="K142" s="110"/>
      <c r="L142" s="110"/>
      <c r="M142" s="110"/>
    </row>
    <row r="143" spans="1:15" ht="12.75" customHeight="1" x14ac:dyDescent="0.2">
      <c r="A143" s="110"/>
      <c r="B143" s="115" t="s">
        <v>374</v>
      </c>
      <c r="C143" s="122" t="s">
        <v>536</v>
      </c>
      <c r="D143" s="110"/>
      <c r="E143" s="115"/>
      <c r="F143" s="110"/>
      <c r="G143" s="543" t="s">
        <v>855</v>
      </c>
      <c r="H143" s="544"/>
      <c r="I143" s="544"/>
      <c r="J143" s="544"/>
      <c r="K143" s="366" t="s">
        <v>854</v>
      </c>
      <c r="L143" s="110" t="s">
        <v>427</v>
      </c>
      <c r="M143" s="110"/>
    </row>
    <row r="144" spans="1:15" ht="12.75" customHeight="1" x14ac:dyDescent="0.2">
      <c r="A144" s="110"/>
      <c r="B144" s="110"/>
      <c r="C144" s="110"/>
      <c r="D144" s="110"/>
      <c r="E144" s="497" t="str">
        <f>'CREDIT CALCULATION FORM'!F148</f>
        <v>Conservation Till</v>
      </c>
      <c r="F144" s="545"/>
      <c r="G144" s="506" t="str">
        <f>IF(OR(E144=$E$245, E144=$E$246), CONCATENATE(E144, $F$151), IF(E144="Continuous No-Till*", CONCATENATE(E144, $F$49), IF(OR(E144=$E$249, E144=$E$250, E144=$E$251, E144=$E$252), CONCATENATE(E144, $F$45), E144)))</f>
        <v>Conservation TillConventional Till</v>
      </c>
      <c r="H144" s="501"/>
      <c r="I144" s="501"/>
      <c r="J144" s="502"/>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497" t="str">
        <f>'CREDIT CALCULATION FORM'!F149</f>
        <v>Continuous No-Till*</v>
      </c>
      <c r="F145" s="498"/>
      <c r="G145" s="506" t="str">
        <f>IF(OR(E145=$E$245, E145=$E$246), CONCATENATE(E145, $F$151), IF(E145="Continuous No-Till*", CONCATENATE(E145, $F$49), IF(OR(E145=$E$249, E145=$E$250, E145=$E$251, E145=$E$252), CONCATENATE(E145, $F$45), E145)))</f>
        <v>Continuous No-Till*Above Fall Line</v>
      </c>
      <c r="H145" s="501"/>
      <c r="I145" s="501"/>
      <c r="J145" s="502"/>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497" t="str">
        <f>'CREDIT CALCULATION FORM'!F150</f>
        <v>Cereal Cover Crop</v>
      </c>
      <c r="F146" s="498"/>
      <c r="G146" s="506" t="str">
        <f>IF(OR(E146=$E$245, E146=$E$246), CONCATENATE(E146, $F$151), IF(E146="Continuous No-Till*", CONCATENATE(E146, $F$49), IF(OR(E146=$E$249, E146=$E$250, E146=$E$251, E146=$E$252), CONCATENATE(E146, $F$45), E146)))</f>
        <v>Cereal Cover CropEarly-Planting - Up to 7 days prior to published first frost date</v>
      </c>
      <c r="H146" s="501"/>
      <c r="I146" s="501"/>
      <c r="J146" s="502"/>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497">
        <f>'CREDIT CALCULATION FORM'!F151</f>
        <v>0</v>
      </c>
      <c r="F147" s="498"/>
      <c r="G147" s="506">
        <f>IF(OR(E147=$E$245, E147=$E$246), CONCATENATE(E147, $F$151), IF(E147="Continuous No-Till*", CONCATENATE(E147, $F$49), IF(OR(E147=$E$249, E147=$E$250, E147=$E$251, E147=$E$252), CONCATENATE(E147, $F$45), E147)))</f>
        <v>0</v>
      </c>
      <c r="H147" s="501"/>
      <c r="I147" s="501"/>
      <c r="J147" s="502"/>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109.6</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10" t="str">
        <f>'CREDIT CALCULATION FORM'!F155:K155</f>
        <v>Early-Planting - Up to 7 days prior to published first frost date</v>
      </c>
      <c r="G151" s="546"/>
      <c r="H151" s="546"/>
      <c r="I151" s="546"/>
      <c r="J151" s="547"/>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1144.9936320025358</v>
      </c>
      <c r="G153" s="120" t="s">
        <v>298</v>
      </c>
      <c r="H153" s="122"/>
      <c r="I153" s="211"/>
      <c r="J153" s="254"/>
      <c r="K153" s="254"/>
      <c r="L153" s="120"/>
      <c r="M153" s="120"/>
    </row>
    <row r="154" spans="1:13" x14ac:dyDescent="0.2">
      <c r="A154" s="110"/>
      <c r="B154" s="110"/>
      <c r="C154" s="110"/>
      <c r="D154" s="141" t="s">
        <v>548</v>
      </c>
      <c r="E154" s="212"/>
      <c r="F154" s="281">
        <f>IF(F43=0, "0", (F136-F153)/F43)</f>
        <v>5.4379778101958403</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552" t="s">
        <v>848</v>
      </c>
      <c r="I156" s="544"/>
      <c r="J156" s="544"/>
      <c r="K156" s="355" t="s">
        <v>846</v>
      </c>
      <c r="L156" s="357" t="s">
        <v>426</v>
      </c>
      <c r="M156" s="120"/>
    </row>
    <row r="157" spans="1:13" x14ac:dyDescent="0.2">
      <c r="A157" s="110"/>
      <c r="B157" s="110"/>
      <c r="C157" s="110"/>
      <c r="D157" s="110"/>
      <c r="E157" s="360">
        <f>'CREDIT CALCULATION FORM'!F157</f>
        <v>0</v>
      </c>
      <c r="F157" s="506">
        <f>IF(OR(E157=$E$242, E157=$E$243, E157=$E$244), CONCATENATE($F$46,E157), E157)</f>
        <v>0</v>
      </c>
      <c r="G157" s="502"/>
      <c r="H157" s="539">
        <f>IF(OR(E157=$E$242, E157=$E$243, E157=$E$244), CONCATENATE(E157,$F$45), E157)</f>
        <v>0</v>
      </c>
      <c r="I157" s="540"/>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06">
        <f>IF(OR(E158=$E$242, E158=$E$243, E158=$E$244), CONCATENATE($F$46,E158), E158)</f>
        <v>0</v>
      </c>
      <c r="G158" s="502"/>
      <c r="H158" s="541">
        <f>IF(OR(E158=$E$242, E158=$E$243, E158=$E$244), CONCATENATE(E158,$F$45), E158)</f>
        <v>0</v>
      </c>
      <c r="I158" s="542"/>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1144.9936320025358</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1144.9936320025358</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1077.4390077143862</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1077.4390077143862</v>
      </c>
      <c r="G180" s="110" t="s">
        <v>585</v>
      </c>
      <c r="H180" s="110"/>
      <c r="I180" s="110"/>
      <c r="J180" s="110"/>
      <c r="K180" s="110"/>
      <c r="L180" s="110"/>
      <c r="M180" s="110"/>
    </row>
    <row r="181" spans="1:13" ht="13.5" thickBot="1" x14ac:dyDescent="0.25">
      <c r="A181" s="110"/>
      <c r="B181" s="116" t="s">
        <v>561</v>
      </c>
      <c r="C181" s="415"/>
      <c r="D181" s="415"/>
      <c r="E181" s="415"/>
      <c r="F181" s="416">
        <f>ROUND(F180, 0)</f>
        <v>1077</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969.30000000000007</v>
      </c>
      <c r="G184" s="420" t="s">
        <v>585</v>
      </c>
      <c r="H184" s="110"/>
      <c r="I184" s="110"/>
      <c r="J184" s="110"/>
      <c r="K184" s="110"/>
      <c r="L184" s="110"/>
      <c r="M184" s="110"/>
    </row>
    <row r="185" spans="1:13" ht="15.75" thickBot="1" x14ac:dyDescent="0.3">
      <c r="A185" s="110"/>
      <c r="B185" s="112" t="s">
        <v>559</v>
      </c>
      <c r="C185" s="421"/>
      <c r="D185" s="421"/>
      <c r="E185" s="421"/>
      <c r="F185" s="414">
        <f>ROUND(F184, 0)</f>
        <v>969</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 ref="J93:L93"/>
    <mergeCell ref="F87:H87"/>
    <mergeCell ref="F80:H80"/>
    <mergeCell ref="F103:J103"/>
    <mergeCell ref="F74:H74"/>
    <mergeCell ref="F79:H79"/>
    <mergeCell ref="J86:L86"/>
    <mergeCell ref="J74:L74"/>
    <mergeCell ref="F109:I109"/>
    <mergeCell ref="F93:H93"/>
    <mergeCell ref="F86:H86"/>
    <mergeCell ref="F105:I105"/>
    <mergeCell ref="F92:H92"/>
    <mergeCell ref="F158:G158"/>
    <mergeCell ref="H157:I157"/>
    <mergeCell ref="H158:I158"/>
    <mergeCell ref="G143:J143"/>
    <mergeCell ref="G144:J144"/>
    <mergeCell ref="G145:J145"/>
    <mergeCell ref="G146:J146"/>
    <mergeCell ref="G147:J147"/>
    <mergeCell ref="E147:F147"/>
    <mergeCell ref="E144:F144"/>
    <mergeCell ref="F151:J151"/>
    <mergeCell ref="F157:G157"/>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58" t="s">
        <v>572</v>
      </c>
      <c r="B2" s="559"/>
      <c r="C2" s="559"/>
      <c r="D2" s="559"/>
      <c r="E2" s="501"/>
      <c r="F2" s="501"/>
      <c r="G2" s="501"/>
      <c r="H2" s="502"/>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74" t="s">
        <v>114</v>
      </c>
      <c r="B81" s="501"/>
      <c r="C81" s="23"/>
      <c r="D81" s="22"/>
      <c r="E81" s="22"/>
      <c r="F81" s="22"/>
      <c r="G81" s="22"/>
    </row>
    <row r="82" spans="1:7" x14ac:dyDescent="0.2">
      <c r="A82" s="575" t="s">
        <v>233</v>
      </c>
      <c r="B82" s="577" t="s">
        <v>108</v>
      </c>
      <c r="C82" s="579"/>
      <c r="D82" s="16"/>
      <c r="E82" s="5"/>
      <c r="F82" s="5"/>
      <c r="G82" s="5"/>
    </row>
    <row r="83" spans="1:7" x14ac:dyDescent="0.2">
      <c r="A83" s="576"/>
      <c r="B83" s="578"/>
      <c r="C83" s="580"/>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74" t="s">
        <v>378</v>
      </c>
      <c r="B123" s="581"/>
      <c r="D123" s="379"/>
      <c r="E123" s="45"/>
      <c r="F123" s="378"/>
      <c r="G123" s="22"/>
    </row>
    <row r="124" spans="1:7" x14ac:dyDescent="0.2">
      <c r="A124" s="572" t="s">
        <v>379</v>
      </c>
      <c r="B124" s="567" t="s">
        <v>450</v>
      </c>
      <c r="D124" s="380"/>
      <c r="E124" s="381"/>
      <c r="F124" s="16"/>
      <c r="G124" s="5"/>
    </row>
    <row r="125" spans="1:7" x14ac:dyDescent="0.2">
      <c r="A125" s="573"/>
      <c r="B125" s="568"/>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58" t="s">
        <v>229</v>
      </c>
      <c r="B131" s="571"/>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58" t="s">
        <v>280</v>
      </c>
      <c r="B247" s="501"/>
      <c r="C247" s="501"/>
      <c r="D247" s="501"/>
      <c r="E247" s="502"/>
    </row>
    <row r="248" spans="1:5" x14ac:dyDescent="0.2">
      <c r="A248" s="28" t="s">
        <v>277</v>
      </c>
      <c r="B248" s="569" t="s">
        <v>278</v>
      </c>
      <c r="C248" s="570"/>
      <c r="D248" s="570"/>
      <c r="E248" s="228" t="s">
        <v>470</v>
      </c>
    </row>
    <row r="249" spans="1:5" x14ac:dyDescent="0.2">
      <c r="A249" s="223" t="s">
        <v>453</v>
      </c>
      <c r="B249" s="224">
        <v>28</v>
      </c>
      <c r="C249" s="566" t="s">
        <v>605</v>
      </c>
      <c r="D249" s="565"/>
      <c r="E249" s="6" t="s">
        <v>604</v>
      </c>
    </row>
    <row r="250" spans="1:5" x14ac:dyDescent="0.2">
      <c r="A250" s="31" t="s">
        <v>457</v>
      </c>
      <c r="B250" s="32">
        <v>10</v>
      </c>
      <c r="C250" s="562" t="s">
        <v>279</v>
      </c>
      <c r="D250" s="586"/>
      <c r="E250" s="7" t="s">
        <v>469</v>
      </c>
    </row>
    <row r="251" spans="1:5" x14ac:dyDescent="0.2">
      <c r="A251" s="31" t="s">
        <v>455</v>
      </c>
      <c r="B251" s="32">
        <v>9</v>
      </c>
      <c r="C251" s="562" t="s">
        <v>279</v>
      </c>
      <c r="D251" s="586"/>
      <c r="E251" s="7" t="s">
        <v>469</v>
      </c>
    </row>
    <row r="252" spans="1:5" x14ac:dyDescent="0.2">
      <c r="A252" s="33" t="s">
        <v>456</v>
      </c>
      <c r="B252" s="222">
        <v>7</v>
      </c>
      <c r="C252" s="584" t="s">
        <v>279</v>
      </c>
      <c r="D252" s="585"/>
      <c r="E252" s="8" t="s">
        <v>469</v>
      </c>
    </row>
    <row r="253" spans="1:5" x14ac:dyDescent="0.2">
      <c r="A253" s="58" t="s">
        <v>454</v>
      </c>
      <c r="B253" s="58">
        <v>36</v>
      </c>
      <c r="C253" s="566" t="s">
        <v>605</v>
      </c>
      <c r="D253" s="565"/>
      <c r="E253" s="405" t="s">
        <v>604</v>
      </c>
    </row>
    <row r="254" spans="1:5" x14ac:dyDescent="0.2">
      <c r="A254" s="104" t="s">
        <v>451</v>
      </c>
      <c r="B254" s="105">
        <v>11</v>
      </c>
      <c r="C254" s="564" t="s">
        <v>279</v>
      </c>
      <c r="D254" s="565"/>
      <c r="E254" s="7" t="s">
        <v>469</v>
      </c>
    </row>
    <row r="255" spans="1:5" x14ac:dyDescent="0.2">
      <c r="A255" s="33" t="s">
        <v>452</v>
      </c>
      <c r="B255" s="222">
        <v>14</v>
      </c>
      <c r="C255" s="584" t="s">
        <v>279</v>
      </c>
      <c r="D255" s="585"/>
      <c r="E255" s="8" t="s">
        <v>469</v>
      </c>
    </row>
    <row r="256" spans="1:5" x14ac:dyDescent="0.2">
      <c r="A256" s="225" t="s">
        <v>411</v>
      </c>
      <c r="B256" s="423">
        <v>12</v>
      </c>
      <c r="C256" s="160" t="s">
        <v>279</v>
      </c>
      <c r="D256" s="422"/>
      <c r="E256" s="7" t="s">
        <v>469</v>
      </c>
    </row>
    <row r="257" spans="1:5" x14ac:dyDescent="0.2">
      <c r="A257" s="11" t="s">
        <v>458</v>
      </c>
      <c r="B257" s="106">
        <v>30</v>
      </c>
      <c r="C257" s="566" t="s">
        <v>605</v>
      </c>
      <c r="D257" s="565"/>
      <c r="E257" s="6" t="s">
        <v>604</v>
      </c>
    </row>
    <row r="258" spans="1:5" x14ac:dyDescent="0.2">
      <c r="A258" s="32" t="s">
        <v>459</v>
      </c>
      <c r="B258" s="32">
        <v>25</v>
      </c>
      <c r="C258" s="562" t="s">
        <v>605</v>
      </c>
      <c r="D258" s="563"/>
      <c r="E258" s="7" t="s">
        <v>604</v>
      </c>
    </row>
    <row r="259" spans="1:5" x14ac:dyDescent="0.2">
      <c r="A259" s="32" t="s">
        <v>460</v>
      </c>
      <c r="B259" s="32">
        <v>40</v>
      </c>
      <c r="C259" s="562" t="s">
        <v>605</v>
      </c>
      <c r="D259" s="563"/>
      <c r="E259" s="7" t="s">
        <v>604</v>
      </c>
    </row>
    <row r="260" spans="1:5" x14ac:dyDescent="0.2">
      <c r="A260" s="32" t="s">
        <v>461</v>
      </c>
      <c r="B260" s="32">
        <v>50</v>
      </c>
      <c r="C260" s="562" t="s">
        <v>605</v>
      </c>
      <c r="D260" s="563"/>
      <c r="E260" s="7" t="s">
        <v>604</v>
      </c>
    </row>
    <row r="261" spans="1:5" x14ac:dyDescent="0.2">
      <c r="A261" s="12" t="s">
        <v>462</v>
      </c>
      <c r="B261" s="12">
        <v>40</v>
      </c>
      <c r="C261" s="562" t="s">
        <v>605</v>
      </c>
      <c r="D261" s="563"/>
      <c r="E261" s="7" t="s">
        <v>604</v>
      </c>
    </row>
    <row r="262" spans="1:5" x14ac:dyDescent="0.2">
      <c r="A262" s="11" t="s">
        <v>463</v>
      </c>
      <c r="B262" s="12">
        <v>37</v>
      </c>
      <c r="C262" s="562" t="s">
        <v>279</v>
      </c>
      <c r="D262" s="563"/>
      <c r="E262" s="7" t="s">
        <v>469</v>
      </c>
    </row>
    <row r="263" spans="1:5" x14ac:dyDescent="0.2">
      <c r="A263" s="12" t="s">
        <v>468</v>
      </c>
      <c r="B263" s="58">
        <v>43</v>
      </c>
      <c r="C263" s="562" t="s">
        <v>279</v>
      </c>
      <c r="D263" s="563"/>
      <c r="E263" s="7" t="s">
        <v>469</v>
      </c>
    </row>
    <row r="264" spans="1:5" x14ac:dyDescent="0.2">
      <c r="A264" s="58" t="s">
        <v>464</v>
      </c>
      <c r="B264" s="58">
        <v>79</v>
      </c>
      <c r="C264" s="562" t="s">
        <v>279</v>
      </c>
      <c r="D264" s="563"/>
      <c r="E264" s="7" t="s">
        <v>469</v>
      </c>
    </row>
    <row r="265" spans="1:5" x14ac:dyDescent="0.2">
      <c r="A265" s="58" t="s">
        <v>465</v>
      </c>
      <c r="B265" s="58">
        <v>66</v>
      </c>
      <c r="C265" s="562" t="s">
        <v>279</v>
      </c>
      <c r="D265" s="563"/>
      <c r="E265" s="7" t="s">
        <v>469</v>
      </c>
    </row>
    <row r="266" spans="1:5" x14ac:dyDescent="0.2">
      <c r="A266" s="58" t="s">
        <v>466</v>
      </c>
      <c r="B266" s="58">
        <v>52</v>
      </c>
      <c r="C266" s="562" t="s">
        <v>279</v>
      </c>
      <c r="D266" s="563"/>
      <c r="E266" s="7" t="s">
        <v>469</v>
      </c>
    </row>
    <row r="267" spans="1:5" x14ac:dyDescent="0.2">
      <c r="A267" s="58" t="s">
        <v>467</v>
      </c>
      <c r="B267" s="58">
        <v>73</v>
      </c>
      <c r="C267" s="562" t="s">
        <v>279</v>
      </c>
      <c r="D267" s="563"/>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82">
        <v>0</v>
      </c>
      <c r="D270" s="583"/>
      <c r="E270" s="145"/>
    </row>
    <row r="271" spans="1:5" x14ac:dyDescent="0.2">
      <c r="A271" s="58"/>
      <c r="B271" s="58"/>
      <c r="C271" s="58"/>
      <c r="D271" s="58"/>
    </row>
    <row r="272" spans="1:5" x14ac:dyDescent="0.2">
      <c r="A272" s="25"/>
      <c r="B272" s="24"/>
    </row>
    <row r="273" spans="1:5" ht="15" x14ac:dyDescent="0.25">
      <c r="A273" s="560" t="s">
        <v>281</v>
      </c>
      <c r="B273" s="561"/>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C270:D270"/>
    <mergeCell ref="C252:D252"/>
    <mergeCell ref="C251:D251"/>
    <mergeCell ref="C250:D250"/>
    <mergeCell ref="C253:D253"/>
    <mergeCell ref="C255:D255"/>
    <mergeCell ref="C257:D257"/>
    <mergeCell ref="C259:D259"/>
    <mergeCell ref="C266:D266"/>
    <mergeCell ref="C267:D267"/>
    <mergeCell ref="A81:B81"/>
    <mergeCell ref="A82:A83"/>
    <mergeCell ref="B82:B83"/>
    <mergeCell ref="C82:C83"/>
    <mergeCell ref="A123:B123"/>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58" t="s">
        <v>323</v>
      </c>
      <c r="B33" s="501"/>
      <c r="C33" s="501"/>
      <c r="D33" s="501"/>
      <c r="E33" s="501"/>
      <c r="F33" s="502"/>
      <c r="G33" s="201"/>
    </row>
    <row r="34" spans="1:7" ht="12.75" customHeight="1" x14ac:dyDescent="0.2">
      <c r="A34" s="591" t="s">
        <v>299</v>
      </c>
      <c r="B34" s="587" t="s">
        <v>577</v>
      </c>
      <c r="C34" s="591" t="s">
        <v>386</v>
      </c>
      <c r="D34" s="589" t="s">
        <v>573</v>
      </c>
      <c r="E34" s="589" t="s">
        <v>574</v>
      </c>
      <c r="F34" s="589" t="s">
        <v>575</v>
      </c>
      <c r="G34" s="201"/>
    </row>
    <row r="35" spans="1:7" ht="26.25" customHeight="1" thickBot="1" x14ac:dyDescent="0.25">
      <c r="A35" s="592"/>
      <c r="B35" s="588"/>
      <c r="C35" s="592"/>
      <c r="D35" s="590"/>
      <c r="E35" s="590"/>
      <c r="F35" s="59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58" t="s">
        <v>744</v>
      </c>
      <c r="B60" s="501"/>
      <c r="C60" s="501"/>
      <c r="D60" s="501"/>
      <c r="E60" s="501"/>
      <c r="F60" s="502"/>
    </row>
    <row r="61" spans="1:7" ht="25.5" x14ac:dyDescent="0.2">
      <c r="A61" s="597" t="s">
        <v>299</v>
      </c>
      <c r="B61" s="600" t="s">
        <v>402</v>
      </c>
      <c r="C61" s="595" t="s">
        <v>387</v>
      </c>
      <c r="D61" s="62" t="s">
        <v>573</v>
      </c>
      <c r="E61" s="62" t="s">
        <v>574</v>
      </c>
      <c r="F61" s="62" t="s">
        <v>575</v>
      </c>
      <c r="G61" s="199"/>
    </row>
    <row r="62" spans="1:7" x14ac:dyDescent="0.2">
      <c r="A62" s="598"/>
      <c r="B62" s="598"/>
      <c r="C62" s="595"/>
      <c r="D62" s="63" t="s">
        <v>320</v>
      </c>
      <c r="E62" s="63" t="s">
        <v>320</v>
      </c>
      <c r="F62" s="63" t="s">
        <v>320</v>
      </c>
      <c r="G62" s="200"/>
    </row>
    <row r="63" spans="1:7" x14ac:dyDescent="0.2">
      <c r="A63" s="598"/>
      <c r="B63" s="598"/>
      <c r="C63" s="595"/>
      <c r="D63" s="64" t="s">
        <v>300</v>
      </c>
      <c r="E63" s="64" t="s">
        <v>300</v>
      </c>
      <c r="F63" s="64" t="s">
        <v>300</v>
      </c>
      <c r="G63" s="200"/>
    </row>
    <row r="64" spans="1:7" ht="13.5" thickBot="1" x14ac:dyDescent="0.25">
      <c r="A64" s="599"/>
      <c r="B64" s="599"/>
      <c r="C64" s="596"/>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93" t="s">
        <v>639</v>
      </c>
      <c r="B145" s="594"/>
      <c r="C145" s="594"/>
      <c r="D145" s="594"/>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145:D145"/>
    <mergeCell ref="C61:C64"/>
    <mergeCell ref="C34:C35"/>
    <mergeCell ref="A61:A64"/>
    <mergeCell ref="B61:B64"/>
    <mergeCell ref="A33:F33"/>
    <mergeCell ref="A60:F60"/>
    <mergeCell ref="B34:B35"/>
    <mergeCell ref="D34:D35"/>
    <mergeCell ref="E34:E35"/>
    <mergeCell ref="F34:F35"/>
    <mergeCell ref="A34:A35"/>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2016-02-03T13:51:22Z</dcterms:modified>
</cp:coreProperties>
</file>