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11355" windowHeight="8445"/>
  </bookViews>
  <sheets>
    <sheet name="Nutrient Monitoring" sheetId="7" r:id="rId1"/>
    <sheet name="Nitrogen" sheetId="1" r:id="rId2"/>
    <sheet name="Phosphorus" sheetId="6" r:id="rId3"/>
    <sheet name="Instructions" sheetId="10" r:id="rId4"/>
  </sheets>
  <definedNames>
    <definedName name="_xlnm.Print_Area" localSheetId="3">Instructions!$A$1:$AK$35</definedName>
    <definedName name="_xlnm.Print_Area" localSheetId="1">Nitrogen!$A$1:$AJ$38</definedName>
    <definedName name="_xlnm.Print_Area" localSheetId="0">'Nutrient Monitoring'!$A$1:$AJ$53</definedName>
    <definedName name="_xlnm.Print_Area" localSheetId="2">Phosphorus!$A$1:$AJ$38</definedName>
  </definedNames>
  <calcPr calcId="145621"/>
</workbook>
</file>

<file path=xl/calcChain.xml><?xml version="1.0" encoding="utf-8"?>
<calcChain xmlns="http://schemas.openxmlformats.org/spreadsheetml/2006/main">
  <c r="F56" i="7" l="1"/>
  <c r="I12" i="7" l="1"/>
  <c r="J12" i="7"/>
  <c r="O12" i="7"/>
  <c r="P12" i="7"/>
  <c r="U12" i="7"/>
  <c r="V12" i="7"/>
  <c r="AA12" i="7"/>
  <c r="AB12" i="7"/>
  <c r="AD12" i="7"/>
  <c r="AE12" i="7"/>
  <c r="AH12" i="7" s="1"/>
  <c r="AG12" i="7"/>
  <c r="I13" i="7"/>
  <c r="J13" i="7"/>
  <c r="O13" i="7"/>
  <c r="P13" i="7"/>
  <c r="U13" i="7"/>
  <c r="V13" i="7"/>
  <c r="AA13" i="7"/>
  <c r="AB13" i="7"/>
  <c r="AD13" i="7"/>
  <c r="AE13" i="7"/>
  <c r="AH13" i="7" s="1"/>
  <c r="AG13" i="7"/>
  <c r="I14" i="7"/>
  <c r="J14" i="7"/>
  <c r="O14" i="7"/>
  <c r="P14" i="7"/>
  <c r="U14" i="7"/>
  <c r="V14" i="7"/>
  <c r="AA14" i="7"/>
  <c r="AB14" i="7"/>
  <c r="AD14" i="7"/>
  <c r="AE14" i="7"/>
  <c r="AH14" i="7" s="1"/>
  <c r="AG14" i="7"/>
  <c r="I15" i="7"/>
  <c r="J15" i="7"/>
  <c r="O15" i="7"/>
  <c r="P15" i="7"/>
  <c r="U15" i="7"/>
  <c r="V15" i="7"/>
  <c r="AA15" i="7"/>
  <c r="AB15" i="7"/>
  <c r="AD15" i="7"/>
  <c r="AE15" i="7"/>
  <c r="AH15" i="7" s="1"/>
  <c r="AG15" i="7"/>
  <c r="I16" i="7"/>
  <c r="J16" i="7"/>
  <c r="O16" i="7"/>
  <c r="P16" i="7"/>
  <c r="U16" i="7"/>
  <c r="V16" i="7"/>
  <c r="AA16" i="7"/>
  <c r="AB16" i="7"/>
  <c r="AD16" i="7"/>
  <c r="AE16" i="7"/>
  <c r="AH16" i="7" s="1"/>
  <c r="AG16" i="7"/>
  <c r="I17" i="7"/>
  <c r="J17" i="7"/>
  <c r="O17" i="7"/>
  <c r="P17" i="7"/>
  <c r="U17" i="7"/>
  <c r="V17" i="7"/>
  <c r="AA17" i="7"/>
  <c r="AB17" i="7"/>
  <c r="AD17" i="7"/>
  <c r="AE17" i="7"/>
  <c r="AH17" i="7" s="1"/>
  <c r="AG17" i="7"/>
  <c r="I18" i="7"/>
  <c r="J18" i="7"/>
  <c r="O18" i="7"/>
  <c r="P18" i="7"/>
  <c r="U18" i="7"/>
  <c r="V18" i="7"/>
  <c r="AA18" i="7"/>
  <c r="AB18" i="7"/>
  <c r="AD18" i="7"/>
  <c r="AE18" i="7"/>
  <c r="AH18" i="7" s="1"/>
  <c r="AG18" i="7"/>
  <c r="I19" i="7"/>
  <c r="J19" i="7"/>
  <c r="O19" i="7"/>
  <c r="P19" i="7"/>
  <c r="U19" i="7"/>
  <c r="V19" i="7"/>
  <c r="AA19" i="7"/>
  <c r="AB19" i="7"/>
  <c r="AD19" i="7"/>
  <c r="AE19" i="7"/>
  <c r="AH19" i="7" s="1"/>
  <c r="AG19" i="7"/>
  <c r="I20" i="7"/>
  <c r="J20" i="7"/>
  <c r="O20" i="7"/>
  <c r="P20" i="7"/>
  <c r="U20" i="7"/>
  <c r="V20" i="7"/>
  <c r="AA20" i="7"/>
  <c r="AB20" i="7"/>
  <c r="AD20" i="7"/>
  <c r="AE20" i="7"/>
  <c r="AH20" i="7" s="1"/>
  <c r="AG20" i="7"/>
  <c r="I21" i="7"/>
  <c r="J21" i="7"/>
  <c r="O21" i="7"/>
  <c r="P21" i="7"/>
  <c r="U21" i="7"/>
  <c r="V21" i="7"/>
  <c r="AA21" i="7"/>
  <c r="AB21" i="7"/>
  <c r="AD21" i="7"/>
  <c r="AE21" i="7"/>
  <c r="AH21" i="7" s="1"/>
  <c r="AG21"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Y129" i="7"/>
  <c r="Y128" i="7"/>
  <c r="Y127" i="7"/>
  <c r="Y126" i="7"/>
  <c r="Y125" i="7"/>
  <c r="Y124" i="7"/>
  <c r="Y123" i="7"/>
  <c r="Y122" i="7"/>
  <c r="Y121" i="7"/>
  <c r="Y120" i="7"/>
  <c r="Y119" i="7"/>
  <c r="Y118" i="7"/>
  <c r="Y117" i="7"/>
  <c r="Y116" i="7"/>
  <c r="Y115" i="7"/>
  <c r="Y114" i="7"/>
  <c r="Y113" i="7"/>
  <c r="Y112" i="7"/>
  <c r="Y111" i="7"/>
  <c r="Y110" i="7"/>
  <c r="Y109" i="7"/>
  <c r="Y108" i="7"/>
  <c r="Y107" i="7"/>
  <c r="Y106" i="7"/>
  <c r="Y105" i="7"/>
  <c r="Y104" i="7"/>
  <c r="Y103" i="7"/>
  <c r="Y102" i="7"/>
  <c r="Y101" i="7"/>
  <c r="Y100" i="7"/>
  <c r="Y99" i="7"/>
  <c r="S129" i="7"/>
  <c r="S128" i="7"/>
  <c r="S127" i="7"/>
  <c r="S126" i="7"/>
  <c r="S125" i="7"/>
  <c r="S124" i="7"/>
  <c r="S123" i="7"/>
  <c r="S122" i="7"/>
  <c r="S121" i="7"/>
  <c r="S120" i="7"/>
  <c r="S119" i="7"/>
  <c r="S118" i="7"/>
  <c r="S117" i="7"/>
  <c r="S116" i="7"/>
  <c r="S115" i="7"/>
  <c r="S114" i="7"/>
  <c r="S113" i="7"/>
  <c r="S112" i="7"/>
  <c r="S111" i="7"/>
  <c r="S110" i="7"/>
  <c r="S109" i="7"/>
  <c r="S108" i="7"/>
  <c r="S107" i="7"/>
  <c r="S106" i="7"/>
  <c r="S105" i="7"/>
  <c r="S104" i="7"/>
  <c r="S103" i="7"/>
  <c r="S102" i="7"/>
  <c r="S101" i="7"/>
  <c r="S100" i="7"/>
  <c r="S99" i="7"/>
  <c r="M129" i="7"/>
  <c r="M128" i="7"/>
  <c r="M127" i="7"/>
  <c r="M126" i="7"/>
  <c r="M125" i="7"/>
  <c r="M124" i="7"/>
  <c r="M123" i="7"/>
  <c r="M122" i="7"/>
  <c r="M121" i="7"/>
  <c r="M120" i="7"/>
  <c r="M119" i="7"/>
  <c r="M118" i="7"/>
  <c r="M117" i="7"/>
  <c r="M116" i="7"/>
  <c r="M115" i="7"/>
  <c r="M114" i="7"/>
  <c r="M113" i="7"/>
  <c r="M112" i="7"/>
  <c r="M111" i="7"/>
  <c r="M110" i="7"/>
  <c r="M109" i="7"/>
  <c r="M108" i="7"/>
  <c r="M107" i="7"/>
  <c r="M106" i="7"/>
  <c r="M105" i="7"/>
  <c r="M104" i="7"/>
  <c r="M103" i="7"/>
  <c r="M102" i="7"/>
  <c r="M101" i="7"/>
  <c r="M100" i="7"/>
  <c r="M99"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P42" i="7"/>
  <c r="P41" i="7"/>
  <c r="P40" i="7"/>
  <c r="P39" i="7"/>
  <c r="P38" i="7"/>
  <c r="P37" i="7"/>
  <c r="P36" i="7"/>
  <c r="P35" i="7"/>
  <c r="P34" i="7"/>
  <c r="P33" i="7"/>
  <c r="P32" i="7"/>
  <c r="P31" i="7"/>
  <c r="P30" i="7"/>
  <c r="P29" i="7"/>
  <c r="P28" i="7"/>
  <c r="P27" i="7"/>
  <c r="P26" i="7"/>
  <c r="P25" i="7"/>
  <c r="P24" i="7"/>
  <c r="P23" i="7"/>
  <c r="P22" i="7"/>
  <c r="P43" i="7" l="1"/>
  <c r="S130" i="7"/>
  <c r="S43" i="7" s="1"/>
  <c r="D130" i="7"/>
  <c r="D43" i="7" s="1"/>
  <c r="Y130" i="7"/>
  <c r="Y43" i="7" s="1"/>
  <c r="M130" i="7"/>
  <c r="M43" i="7" s="1"/>
  <c r="G130" i="7"/>
  <c r="G43" i="7" s="1"/>
  <c r="U132" i="7" l="1"/>
  <c r="O42" i="7" l="1"/>
  <c r="O41" i="7"/>
  <c r="O40" i="7"/>
  <c r="O39" i="7"/>
  <c r="O38" i="7"/>
  <c r="O37" i="7"/>
  <c r="O36" i="7"/>
  <c r="O35" i="7"/>
  <c r="O34" i="7"/>
  <c r="O33" i="7"/>
  <c r="O32" i="7"/>
  <c r="O31" i="7"/>
  <c r="O30" i="7"/>
  <c r="O29" i="7"/>
  <c r="O28" i="7"/>
  <c r="O27" i="7"/>
  <c r="O26" i="7"/>
  <c r="O25" i="7"/>
  <c r="O24" i="7"/>
  <c r="O23" i="7"/>
  <c r="O22" i="7"/>
  <c r="I42" i="7"/>
  <c r="I41" i="7"/>
  <c r="I40" i="7"/>
  <c r="I39" i="7"/>
  <c r="I38" i="7"/>
  <c r="I37" i="7"/>
  <c r="I36" i="7"/>
  <c r="I35" i="7"/>
  <c r="I34" i="7"/>
  <c r="I33" i="7"/>
  <c r="I32" i="7"/>
  <c r="I31" i="7"/>
  <c r="I30" i="7"/>
  <c r="I29" i="7"/>
  <c r="I28" i="7"/>
  <c r="I27" i="7"/>
  <c r="I26" i="7"/>
  <c r="I25" i="7"/>
  <c r="I24" i="7"/>
  <c r="I23" i="7"/>
  <c r="I22" i="7"/>
  <c r="J42" i="7"/>
  <c r="J41" i="7"/>
  <c r="J40" i="7"/>
  <c r="J39" i="7"/>
  <c r="J38" i="7"/>
  <c r="J37" i="7"/>
  <c r="J36" i="7"/>
  <c r="J35" i="7"/>
  <c r="J34" i="7"/>
  <c r="J33" i="7"/>
  <c r="J32" i="7"/>
  <c r="J31" i="7"/>
  <c r="J30" i="7"/>
  <c r="J29" i="7"/>
  <c r="J28" i="7"/>
  <c r="J27" i="7"/>
  <c r="J26" i="7"/>
  <c r="J25" i="7"/>
  <c r="J24" i="7"/>
  <c r="J23" i="7"/>
  <c r="J22" i="7"/>
  <c r="AE42" i="7"/>
  <c r="AH42" i="7" s="1"/>
  <c r="AE41" i="7"/>
  <c r="AH41" i="7" s="1"/>
  <c r="AE40" i="7"/>
  <c r="AH40" i="7" s="1"/>
  <c r="AE39" i="7"/>
  <c r="AH39" i="7" s="1"/>
  <c r="AE38" i="7"/>
  <c r="AH38" i="7" s="1"/>
  <c r="AE37" i="7"/>
  <c r="AH37" i="7" s="1"/>
  <c r="AE36" i="7"/>
  <c r="AH36" i="7" s="1"/>
  <c r="AE35" i="7"/>
  <c r="AH35" i="7" s="1"/>
  <c r="AE34" i="7"/>
  <c r="AH34" i="7" s="1"/>
  <c r="AE33" i="7"/>
  <c r="AH33" i="7" s="1"/>
  <c r="AE32" i="7"/>
  <c r="AH32" i="7" s="1"/>
  <c r="AE31" i="7"/>
  <c r="AH31" i="7" s="1"/>
  <c r="AE30" i="7"/>
  <c r="AH30" i="7" s="1"/>
  <c r="AE29" i="7"/>
  <c r="AH29" i="7" s="1"/>
  <c r="AE28" i="7"/>
  <c r="AH28" i="7" s="1"/>
  <c r="AE27" i="7"/>
  <c r="AH27" i="7" s="1"/>
  <c r="AE26" i="7"/>
  <c r="AE25" i="7"/>
  <c r="AH25" i="7" s="1"/>
  <c r="AE24" i="7"/>
  <c r="AH24" i="7" s="1"/>
  <c r="AE23" i="7"/>
  <c r="AH23" i="7" s="1"/>
  <c r="AE22" i="7"/>
  <c r="AB42" i="7"/>
  <c r="AB41" i="7"/>
  <c r="AB40" i="7"/>
  <c r="AB39" i="7"/>
  <c r="AB38" i="7"/>
  <c r="AB37" i="7"/>
  <c r="AB36" i="7"/>
  <c r="AB35" i="7"/>
  <c r="AB34" i="7"/>
  <c r="AB33" i="7"/>
  <c r="AB32" i="7"/>
  <c r="AB31" i="7"/>
  <c r="AB30" i="7"/>
  <c r="AB29" i="7"/>
  <c r="AB28" i="7"/>
  <c r="AB27" i="7"/>
  <c r="AB26" i="7"/>
  <c r="AB25" i="7"/>
  <c r="AB24" i="7"/>
  <c r="AB23" i="7"/>
  <c r="AB22" i="7"/>
  <c r="V42" i="7"/>
  <c r="V41" i="7"/>
  <c r="V40" i="7"/>
  <c r="V39" i="7"/>
  <c r="V38" i="7"/>
  <c r="V37" i="7"/>
  <c r="V36" i="7"/>
  <c r="V35" i="7"/>
  <c r="V34" i="7"/>
  <c r="V33" i="7"/>
  <c r="V32" i="7"/>
  <c r="V31" i="7"/>
  <c r="V30" i="7"/>
  <c r="V29" i="7"/>
  <c r="V28" i="7"/>
  <c r="V27" i="7"/>
  <c r="V26" i="7"/>
  <c r="V25" i="7"/>
  <c r="V24" i="7"/>
  <c r="V23" i="7"/>
  <c r="V22" i="7"/>
  <c r="AA42" i="7"/>
  <c r="AA41" i="7"/>
  <c r="AA40" i="7"/>
  <c r="AA39" i="7"/>
  <c r="AA38" i="7"/>
  <c r="AA37" i="7"/>
  <c r="AA36" i="7"/>
  <c r="AA35" i="7"/>
  <c r="AA34" i="7"/>
  <c r="AA33" i="7"/>
  <c r="AA32" i="7"/>
  <c r="AA31" i="7"/>
  <c r="AA30" i="7"/>
  <c r="AA29" i="7"/>
  <c r="AA28" i="7"/>
  <c r="AA27" i="7"/>
  <c r="AA26" i="7"/>
  <c r="AA25" i="7"/>
  <c r="AA24" i="7"/>
  <c r="AA23" i="7"/>
  <c r="AA22" i="7"/>
  <c r="U42" i="7"/>
  <c r="U41" i="7"/>
  <c r="U40" i="7"/>
  <c r="U39" i="7"/>
  <c r="U38" i="7"/>
  <c r="U37" i="7"/>
  <c r="U36" i="7"/>
  <c r="U35" i="7"/>
  <c r="U34" i="7"/>
  <c r="U33" i="7"/>
  <c r="U32" i="7"/>
  <c r="U31" i="7"/>
  <c r="U30" i="7"/>
  <c r="U29" i="7"/>
  <c r="U28" i="7"/>
  <c r="U27" i="7"/>
  <c r="U26" i="7"/>
  <c r="U25" i="7"/>
  <c r="U24" i="7"/>
  <c r="U23" i="7"/>
  <c r="U22" i="7"/>
  <c r="AZ12" i="7"/>
  <c r="BA42" i="7"/>
  <c r="BB42" i="7" s="1"/>
  <c r="BA41" i="7"/>
  <c r="BB41" i="7" s="1"/>
  <c r="BA40" i="7"/>
  <c r="BB40" i="7" s="1"/>
  <c r="BA39" i="7"/>
  <c r="BB39" i="7" s="1"/>
  <c r="BA38" i="7"/>
  <c r="BB38" i="7" s="1"/>
  <c r="BA37" i="7"/>
  <c r="BB37" i="7" s="1"/>
  <c r="BA36" i="7"/>
  <c r="BB36" i="7" s="1"/>
  <c r="BA35" i="7"/>
  <c r="BB35" i="7" s="1"/>
  <c r="BA34" i="7"/>
  <c r="BB34" i="7" s="1"/>
  <c r="BA33" i="7"/>
  <c r="BB33" i="7" s="1"/>
  <c r="BA32" i="7"/>
  <c r="BB32" i="7" s="1"/>
  <c r="BA31" i="7"/>
  <c r="BB31" i="7" s="1"/>
  <c r="BA30" i="7"/>
  <c r="BB30" i="7" s="1"/>
  <c r="BA29" i="7"/>
  <c r="BB29" i="7" s="1"/>
  <c r="BA28" i="7"/>
  <c r="BB28" i="7" s="1"/>
  <c r="BA27" i="7"/>
  <c r="BB27" i="7" s="1"/>
  <c r="BA26" i="7"/>
  <c r="BB26" i="7" s="1"/>
  <c r="BA25" i="7"/>
  <c r="BB25" i="7" s="1"/>
  <c r="BA24" i="7"/>
  <c r="BB24" i="7" s="1"/>
  <c r="BA23" i="7"/>
  <c r="BB23" i="7" s="1"/>
  <c r="BA22" i="7"/>
  <c r="BB22" i="7" s="1"/>
  <c r="BA21" i="7"/>
  <c r="BA20" i="7"/>
  <c r="BB20" i="7" s="1"/>
  <c r="BA19" i="7"/>
  <c r="BB19" i="7" s="1"/>
  <c r="BA18" i="7"/>
  <c r="BB18" i="7" s="1"/>
  <c r="BA17" i="7"/>
  <c r="BB17" i="7" s="1"/>
  <c r="BA16" i="7"/>
  <c r="BB16" i="7" s="1"/>
  <c r="BA15" i="7"/>
  <c r="BB15" i="7" s="1"/>
  <c r="BA14" i="7"/>
  <c r="BB14" i="7" s="1"/>
  <c r="BA13" i="7"/>
  <c r="BB13" i="7" s="1"/>
  <c r="BA12" i="7"/>
  <c r="BB12" i="7" s="1"/>
  <c r="AD42" i="7"/>
  <c r="AG42" i="7" s="1"/>
  <c r="AD41" i="7"/>
  <c r="AG41" i="7" s="1"/>
  <c r="AD40" i="7"/>
  <c r="AG40" i="7" s="1"/>
  <c r="AD39" i="7"/>
  <c r="AG39" i="7" s="1"/>
  <c r="AD38" i="7"/>
  <c r="AG38" i="7" s="1"/>
  <c r="AD37" i="7"/>
  <c r="AG37" i="7" s="1"/>
  <c r="AD36" i="7"/>
  <c r="AG36" i="7" s="1"/>
  <c r="AD35" i="7"/>
  <c r="AG35" i="7" s="1"/>
  <c r="AD34" i="7"/>
  <c r="AG34" i="7" s="1"/>
  <c r="AD33" i="7"/>
  <c r="AG33" i="7" s="1"/>
  <c r="AD32" i="7"/>
  <c r="AG32" i="7" s="1"/>
  <c r="AD31" i="7"/>
  <c r="AG31" i="7" s="1"/>
  <c r="AD30" i="7"/>
  <c r="AG30" i="7" s="1"/>
  <c r="AD29" i="7"/>
  <c r="AG29" i="7" s="1"/>
  <c r="AD28" i="7"/>
  <c r="AG28" i="7" s="1"/>
  <c r="AD27" i="7"/>
  <c r="AG27" i="7" s="1"/>
  <c r="AD26" i="7"/>
  <c r="AG26" i="7" s="1"/>
  <c r="AD25" i="7"/>
  <c r="AG25" i="7" s="1"/>
  <c r="AD24" i="7"/>
  <c r="AG24" i="7" s="1"/>
  <c r="AD23" i="7"/>
  <c r="AG23" i="7" s="1"/>
  <c r="AD22" i="7"/>
  <c r="AG22" i="7" s="1"/>
  <c r="AD60" i="7"/>
  <c r="AD89" i="7"/>
  <c r="AD87" i="7"/>
  <c r="AD85" i="7"/>
  <c r="AD83" i="7"/>
  <c r="AD81" i="7"/>
  <c r="AD79" i="7"/>
  <c r="AD77" i="7"/>
  <c r="AD75" i="7"/>
  <c r="AD73" i="7"/>
  <c r="AD71" i="7"/>
  <c r="AD68" i="7"/>
  <c r="AD67" i="7"/>
  <c r="AD66" i="7"/>
  <c r="AD65" i="7"/>
  <c r="AD64" i="7"/>
  <c r="AD63" i="7"/>
  <c r="AD62" i="7"/>
  <c r="AD61" i="7"/>
  <c r="AZ42" i="7"/>
  <c r="AY42" i="7"/>
  <c r="AX42" i="7"/>
  <c r="AZ41" i="7"/>
  <c r="AY41" i="7"/>
  <c r="AX41" i="7"/>
  <c r="AZ40" i="7"/>
  <c r="AY40" i="7"/>
  <c r="AX40" i="7"/>
  <c r="AZ39" i="7"/>
  <c r="AY39" i="7"/>
  <c r="AX39" i="7"/>
  <c r="AZ38" i="7"/>
  <c r="AY38" i="7"/>
  <c r="AX38" i="7"/>
  <c r="AZ37" i="7"/>
  <c r="AY37" i="7"/>
  <c r="AX37" i="7"/>
  <c r="AZ36" i="7"/>
  <c r="AY36" i="7"/>
  <c r="AX36" i="7"/>
  <c r="AZ35" i="7"/>
  <c r="AY35" i="7"/>
  <c r="AX35" i="7"/>
  <c r="AZ34" i="7"/>
  <c r="AY34" i="7"/>
  <c r="AX34" i="7"/>
  <c r="AZ33" i="7"/>
  <c r="AY33" i="7"/>
  <c r="AX33" i="7"/>
  <c r="AZ32" i="7"/>
  <c r="AY32" i="7"/>
  <c r="AX32" i="7"/>
  <c r="AZ31" i="7"/>
  <c r="AY31" i="7"/>
  <c r="AX31" i="7"/>
  <c r="AZ30" i="7"/>
  <c r="AY30" i="7"/>
  <c r="AX30" i="7"/>
  <c r="AZ29" i="7"/>
  <c r="AY29" i="7"/>
  <c r="AX29" i="7"/>
  <c r="AZ28" i="7"/>
  <c r="AY28" i="7"/>
  <c r="AX28" i="7"/>
  <c r="AZ27" i="7"/>
  <c r="AY27" i="7"/>
  <c r="AX27" i="7"/>
  <c r="AZ26" i="7"/>
  <c r="AX26" i="7"/>
  <c r="AY26" i="7" s="1"/>
  <c r="AZ25" i="7"/>
  <c r="AY25" i="7"/>
  <c r="AX25" i="7"/>
  <c r="AZ24" i="7"/>
  <c r="AY24" i="7"/>
  <c r="AX24" i="7"/>
  <c r="AZ23" i="7"/>
  <c r="AY23" i="7"/>
  <c r="AX23" i="7"/>
  <c r="AZ22" i="7"/>
  <c r="AY22" i="7"/>
  <c r="AX22" i="7"/>
  <c r="AZ21" i="7"/>
  <c r="AX21" i="7"/>
  <c r="AY21" i="7" s="1"/>
  <c r="AZ20" i="7"/>
  <c r="AY20" i="7"/>
  <c r="AX20" i="7"/>
  <c r="AZ19" i="7"/>
  <c r="AY19" i="7"/>
  <c r="AX19" i="7"/>
  <c r="AZ18" i="7"/>
  <c r="AX18" i="7"/>
  <c r="AY18" i="7" s="1"/>
  <c r="AZ17" i="7"/>
  <c r="AY17" i="7"/>
  <c r="AX17" i="7"/>
  <c r="AZ16" i="7"/>
  <c r="AY16" i="7"/>
  <c r="AX16" i="7"/>
  <c r="AZ15" i="7"/>
  <c r="AX15" i="7"/>
  <c r="AY15" i="7" s="1"/>
  <c r="AZ14" i="7"/>
  <c r="AY14" i="7"/>
  <c r="AX14" i="7"/>
  <c r="AZ13" i="7"/>
  <c r="AY13" i="7"/>
  <c r="AX13" i="7"/>
  <c r="AX12" i="7"/>
  <c r="AY12" i="7" s="1"/>
  <c r="AW42" i="7"/>
  <c r="AW41" i="7"/>
  <c r="AW40" i="7"/>
  <c r="AW39" i="7"/>
  <c r="AW38" i="7"/>
  <c r="AW37" i="7"/>
  <c r="AW36" i="7"/>
  <c r="AW35" i="7"/>
  <c r="AW34" i="7"/>
  <c r="AW33" i="7"/>
  <c r="AW32" i="7"/>
  <c r="AW31" i="7"/>
  <c r="AW30" i="7"/>
  <c r="AW29" i="7"/>
  <c r="AW28" i="7"/>
  <c r="AW27" i="7"/>
  <c r="AW26" i="7"/>
  <c r="AW25" i="7"/>
  <c r="AW24" i="7"/>
  <c r="AW23" i="7"/>
  <c r="AW22" i="7"/>
  <c r="AW21" i="7"/>
  <c r="AW20" i="7"/>
  <c r="AW19" i="7"/>
  <c r="AW18" i="7"/>
  <c r="AW17" i="7"/>
  <c r="AW16" i="7"/>
  <c r="AW15" i="7"/>
  <c r="AW14" i="7"/>
  <c r="AW13" i="7"/>
  <c r="AW12" i="7"/>
  <c r="AV42" i="7"/>
  <c r="AV41" i="7"/>
  <c r="AV40" i="7"/>
  <c r="AV39" i="7"/>
  <c r="AV38" i="7"/>
  <c r="AV37" i="7"/>
  <c r="AV36" i="7"/>
  <c r="AV35" i="7"/>
  <c r="AV34" i="7"/>
  <c r="AV33" i="7"/>
  <c r="AV32" i="7"/>
  <c r="AV31" i="7"/>
  <c r="AV30" i="7"/>
  <c r="AV29" i="7"/>
  <c r="AV28" i="7"/>
  <c r="AV27" i="7"/>
  <c r="AV26" i="7"/>
  <c r="AV25" i="7"/>
  <c r="AV24" i="7"/>
  <c r="AV23" i="7"/>
  <c r="AV22" i="7"/>
  <c r="AV20" i="7"/>
  <c r="AV19" i="7"/>
  <c r="AV17" i="7"/>
  <c r="AV16" i="7"/>
  <c r="AV14" i="7"/>
  <c r="AV13" i="7"/>
  <c r="AU42" i="7"/>
  <c r="AU41" i="7"/>
  <c r="AU40" i="7"/>
  <c r="AU39" i="7"/>
  <c r="AU38" i="7"/>
  <c r="AU37" i="7"/>
  <c r="AU36" i="7"/>
  <c r="AU35" i="7"/>
  <c r="AU34" i="7"/>
  <c r="AU33" i="7"/>
  <c r="AU32" i="7"/>
  <c r="AU31" i="7"/>
  <c r="AU30" i="7"/>
  <c r="AU29" i="7"/>
  <c r="AU28" i="7"/>
  <c r="AU27" i="7"/>
  <c r="AU26" i="7"/>
  <c r="AU25" i="7"/>
  <c r="AU24" i="7"/>
  <c r="AU23" i="7"/>
  <c r="AU22" i="7"/>
  <c r="AU21" i="7"/>
  <c r="AV21" i="7" s="1"/>
  <c r="AU20" i="7"/>
  <c r="AU19" i="7"/>
  <c r="AU18" i="7"/>
  <c r="AV18" i="7" s="1"/>
  <c r="AU17" i="7"/>
  <c r="AU16" i="7"/>
  <c r="AU15" i="7"/>
  <c r="AV15" i="7" s="1"/>
  <c r="AU14" i="7"/>
  <c r="AU13" i="7"/>
  <c r="AU12" i="7"/>
  <c r="AV12" i="7" s="1"/>
  <c r="AT42" i="7"/>
  <c r="AT41" i="7"/>
  <c r="AT40" i="7"/>
  <c r="AT39" i="7"/>
  <c r="AT38" i="7"/>
  <c r="AT37" i="7"/>
  <c r="AT36" i="7"/>
  <c r="AT35" i="7"/>
  <c r="AT34" i="7"/>
  <c r="AT33" i="7"/>
  <c r="AT32" i="7"/>
  <c r="AT31" i="7"/>
  <c r="AT30" i="7"/>
  <c r="AT29" i="7"/>
  <c r="AT28" i="7"/>
  <c r="AT27" i="7"/>
  <c r="AT26" i="7"/>
  <c r="AT25" i="7"/>
  <c r="AT24" i="7"/>
  <c r="AT23" i="7"/>
  <c r="AT22" i="7"/>
  <c r="AT21" i="7"/>
  <c r="AT20" i="7"/>
  <c r="AT19" i="7"/>
  <c r="AT18" i="7"/>
  <c r="AT17" i="7"/>
  <c r="AT16" i="7"/>
  <c r="AT15" i="7"/>
  <c r="AT14" i="7"/>
  <c r="AT13" i="7"/>
  <c r="AT12" i="7"/>
  <c r="AS42" i="7"/>
  <c r="AS41" i="7"/>
  <c r="AS40" i="7"/>
  <c r="AS39" i="7"/>
  <c r="AS38" i="7"/>
  <c r="AS37" i="7"/>
  <c r="AS36" i="7"/>
  <c r="AS35" i="7"/>
  <c r="AS34" i="7"/>
  <c r="AS33" i="7"/>
  <c r="AS32" i="7"/>
  <c r="AS31" i="7"/>
  <c r="AS30" i="7"/>
  <c r="AS29" i="7"/>
  <c r="AS28" i="7"/>
  <c r="AS27" i="7"/>
  <c r="AS25" i="7"/>
  <c r="AS24" i="7"/>
  <c r="AS23" i="7"/>
  <c r="AS22" i="7"/>
  <c r="AS20" i="7"/>
  <c r="AS19" i="7"/>
  <c r="AS18" i="7"/>
  <c r="AS17" i="7"/>
  <c r="AS16" i="7"/>
  <c r="AS14" i="7"/>
  <c r="AS13" i="7"/>
  <c r="AR42" i="7"/>
  <c r="AR41" i="7"/>
  <c r="AR40" i="7"/>
  <c r="AR39" i="7"/>
  <c r="AR38" i="7"/>
  <c r="AR37" i="7"/>
  <c r="AR36" i="7"/>
  <c r="AR35" i="7"/>
  <c r="AR34" i="7"/>
  <c r="AR33" i="7"/>
  <c r="AR32" i="7"/>
  <c r="AR31" i="7"/>
  <c r="AR30" i="7"/>
  <c r="AR29" i="7"/>
  <c r="AR28" i="7"/>
  <c r="AR27" i="7"/>
  <c r="AR26" i="7"/>
  <c r="AS26" i="7" s="1"/>
  <c r="AR25" i="7"/>
  <c r="AR24" i="7"/>
  <c r="AR23" i="7"/>
  <c r="AR22" i="7"/>
  <c r="AR21" i="7"/>
  <c r="AS21" i="7" s="1"/>
  <c r="AR20" i="7"/>
  <c r="AR19" i="7"/>
  <c r="AR18" i="7"/>
  <c r="AR17" i="7"/>
  <c r="AR16" i="7"/>
  <c r="AR15" i="7"/>
  <c r="AS15" i="7" s="1"/>
  <c r="AR14" i="7"/>
  <c r="AR13" i="7"/>
  <c r="AR12" i="7"/>
  <c r="AS12" i="7" s="1"/>
  <c r="AH26" i="7" l="1"/>
  <c r="V43" i="7"/>
  <c r="AE43" i="7"/>
  <c r="AH22" i="7"/>
  <c r="AD70" i="7"/>
  <c r="AD72" i="7"/>
  <c r="AD74" i="7"/>
  <c r="AD93" i="7" s="1"/>
  <c r="AD76" i="7"/>
  <c r="AD78" i="7"/>
  <c r="AD80" i="7"/>
  <c r="AD82" i="7"/>
  <c r="AD84" i="7"/>
  <c r="AD86" i="7"/>
  <c r="AD88" i="7"/>
  <c r="AD90" i="7"/>
  <c r="AB43" i="7"/>
  <c r="J43" i="7"/>
  <c r="AD69" i="7"/>
  <c r="BB21" i="7"/>
  <c r="AQ42" i="7"/>
  <c r="AQ41" i="7"/>
  <c r="AQ40" i="7"/>
  <c r="AQ39" i="7"/>
  <c r="AQ38" i="7"/>
  <c r="AQ37" i="7"/>
  <c r="AQ36" i="7"/>
  <c r="AQ35" i="7"/>
  <c r="AQ34" i="7"/>
  <c r="AQ33" i="7"/>
  <c r="AQ32" i="7"/>
  <c r="AQ31" i="7"/>
  <c r="AQ30" i="7"/>
  <c r="AQ29" i="7"/>
  <c r="AQ28" i="7"/>
  <c r="AQ27" i="7"/>
  <c r="AQ26" i="7"/>
  <c r="AQ25" i="7"/>
  <c r="AQ24" i="7"/>
  <c r="AQ23" i="7"/>
  <c r="AQ22" i="7"/>
  <c r="AQ21" i="7"/>
  <c r="AQ20" i="7"/>
  <c r="AQ19" i="7"/>
  <c r="AQ18" i="7"/>
  <c r="AQ17" i="7"/>
  <c r="AQ16" i="7"/>
  <c r="AQ15" i="7"/>
  <c r="AQ14" i="7"/>
  <c r="AQ13" i="7"/>
  <c r="AQ12" i="7"/>
  <c r="AP42" i="7"/>
  <c r="AP41" i="7"/>
  <c r="AP40" i="7"/>
  <c r="AP39" i="7"/>
  <c r="AP38" i="7"/>
  <c r="AP37" i="7"/>
  <c r="AP36" i="7"/>
  <c r="AP35" i="7"/>
  <c r="AP34" i="7"/>
  <c r="AP33" i="7"/>
  <c r="AP32" i="7"/>
  <c r="AP31" i="7"/>
  <c r="AP30" i="7"/>
  <c r="AP29" i="7"/>
  <c r="AP28" i="7"/>
  <c r="AP27" i="7"/>
  <c r="AP25" i="7"/>
  <c r="AP24" i="7"/>
  <c r="AP23" i="7"/>
  <c r="AP22" i="7"/>
  <c r="AP20" i="7"/>
  <c r="AP19" i="7"/>
  <c r="AP17" i="7"/>
  <c r="AP16" i="7"/>
  <c r="AO42" i="7"/>
  <c r="AO41" i="7"/>
  <c r="AO40" i="7"/>
  <c r="AO39" i="7"/>
  <c r="AO38" i="7"/>
  <c r="AO37" i="7"/>
  <c r="AO36" i="7"/>
  <c r="AO35" i="7"/>
  <c r="AO34" i="7"/>
  <c r="AO33" i="7"/>
  <c r="AO32" i="7"/>
  <c r="AO31" i="7"/>
  <c r="AO30" i="7"/>
  <c r="AO29" i="7"/>
  <c r="AO28" i="7"/>
  <c r="AO27" i="7"/>
  <c r="AO26" i="7"/>
  <c r="AP26" i="7" s="1"/>
  <c r="AO25" i="7"/>
  <c r="AO24" i="7"/>
  <c r="AO23" i="7"/>
  <c r="AO22" i="7"/>
  <c r="AO21" i="7"/>
  <c r="AO20" i="7"/>
  <c r="AO19" i="7"/>
  <c r="AO18" i="7"/>
  <c r="AP18" i="7" s="1"/>
  <c r="AO17" i="7"/>
  <c r="AO16" i="7"/>
  <c r="AO15" i="7"/>
  <c r="AO14" i="7"/>
  <c r="AP14" i="7" s="1"/>
  <c r="AO13" i="7"/>
  <c r="AP13" i="7" s="1"/>
  <c r="AO12" i="7"/>
  <c r="AP12" i="7" s="1"/>
  <c r="X90" i="7"/>
  <c r="X89" i="7"/>
  <c r="X88" i="7"/>
  <c r="X87" i="7"/>
  <c r="X86" i="7"/>
  <c r="X85" i="7"/>
  <c r="X84" i="7"/>
  <c r="X83" i="7"/>
  <c r="X82" i="7"/>
  <c r="X81" i="7"/>
  <c r="X80" i="7"/>
  <c r="X79" i="7"/>
  <c r="X78" i="7"/>
  <c r="X77" i="7"/>
  <c r="X76" i="7"/>
  <c r="X75" i="7"/>
  <c r="X74" i="7"/>
  <c r="X73" i="7"/>
  <c r="X72" i="7"/>
  <c r="X71" i="7"/>
  <c r="X70" i="7"/>
  <c r="X69" i="7"/>
  <c r="X68" i="7"/>
  <c r="X67" i="7"/>
  <c r="X66" i="7"/>
  <c r="X65" i="7"/>
  <c r="X64" i="7"/>
  <c r="X63" i="7"/>
  <c r="X62" i="7"/>
  <c r="X61" i="7"/>
  <c r="X60" i="7"/>
  <c r="R90" i="7"/>
  <c r="R89" i="7"/>
  <c r="R88" i="7"/>
  <c r="R87" i="7"/>
  <c r="R86" i="7"/>
  <c r="R85" i="7"/>
  <c r="R84" i="7"/>
  <c r="R83" i="7"/>
  <c r="R82" i="7"/>
  <c r="R81" i="7"/>
  <c r="R80" i="7"/>
  <c r="R79" i="7"/>
  <c r="R78" i="7"/>
  <c r="R77" i="7"/>
  <c r="R76" i="7"/>
  <c r="R75" i="7"/>
  <c r="R74" i="7"/>
  <c r="R73" i="7"/>
  <c r="R72" i="7"/>
  <c r="R71" i="7"/>
  <c r="R70" i="7"/>
  <c r="R69" i="7"/>
  <c r="R68" i="7"/>
  <c r="R67" i="7"/>
  <c r="R66" i="7"/>
  <c r="R65" i="7"/>
  <c r="R64" i="7"/>
  <c r="R63" i="7"/>
  <c r="R62" i="7"/>
  <c r="R61" i="7"/>
  <c r="R60" i="7"/>
  <c r="L90" i="7"/>
  <c r="L89" i="7"/>
  <c r="L88" i="7"/>
  <c r="L87" i="7"/>
  <c r="L86" i="7"/>
  <c r="L85" i="7"/>
  <c r="L84" i="7"/>
  <c r="L83" i="7"/>
  <c r="L82" i="7"/>
  <c r="L81" i="7"/>
  <c r="L80" i="7"/>
  <c r="L79" i="7"/>
  <c r="L78" i="7"/>
  <c r="L77" i="7"/>
  <c r="L76" i="7"/>
  <c r="L75" i="7"/>
  <c r="L74" i="7"/>
  <c r="L73" i="7"/>
  <c r="L72" i="7"/>
  <c r="L71" i="7"/>
  <c r="L70" i="7"/>
  <c r="L69" i="7"/>
  <c r="L68" i="7"/>
  <c r="L67" i="7"/>
  <c r="L66" i="7"/>
  <c r="L65" i="7"/>
  <c r="L64" i="7"/>
  <c r="L63" i="7"/>
  <c r="L62" i="7"/>
  <c r="L61" i="7"/>
  <c r="L60" i="7"/>
  <c r="AD91" i="7" l="1"/>
  <c r="AD92" i="7" s="1"/>
  <c r="AH43" i="7"/>
  <c r="L93" i="7"/>
  <c r="X93" i="7"/>
  <c r="R93" i="7"/>
  <c r="AP21" i="7"/>
  <c r="AP15" i="7"/>
  <c r="X91" i="7"/>
  <c r="X92" i="7" s="1"/>
  <c r="R91" i="7"/>
  <c r="R92" i="7" s="1"/>
  <c r="L91" i="7"/>
  <c r="L92" i="7" s="1"/>
  <c r="AD94" i="7" l="1"/>
  <c r="AD43" i="7" s="1"/>
  <c r="AG43" i="7"/>
  <c r="AG44" i="7" s="1"/>
  <c r="X94" i="7"/>
  <c r="R94" i="7"/>
  <c r="L94" i="7"/>
  <c r="R43" i="7" l="1"/>
  <c r="U43" i="7"/>
  <c r="U44" i="7" s="1"/>
  <c r="AA43" i="7"/>
  <c r="AA44" i="7" s="1"/>
  <c r="X43" i="7"/>
  <c r="O43" i="7"/>
  <c r="O44" i="7" s="1"/>
  <c r="L43" i="7"/>
  <c r="F63" i="7"/>
  <c r="F90" i="7"/>
  <c r="F89" i="7"/>
  <c r="F88" i="7"/>
  <c r="F87" i="7"/>
  <c r="F86" i="7"/>
  <c r="F85" i="7"/>
  <c r="F84" i="7"/>
  <c r="F83" i="7"/>
  <c r="F82" i="7"/>
  <c r="F81" i="7"/>
  <c r="F80" i="7"/>
  <c r="F79" i="7"/>
  <c r="F78" i="7"/>
  <c r="F77" i="7"/>
  <c r="F76" i="7"/>
  <c r="F75" i="7"/>
  <c r="F74" i="7"/>
  <c r="F73" i="7"/>
  <c r="F72" i="7"/>
  <c r="F71" i="7"/>
  <c r="F70" i="7"/>
  <c r="F69" i="7"/>
  <c r="F68" i="7"/>
  <c r="F67" i="7"/>
  <c r="F66" i="7"/>
  <c r="F65" i="7"/>
  <c r="F64" i="7"/>
  <c r="F62" i="7"/>
  <c r="F61" i="7"/>
  <c r="F60" i="7"/>
  <c r="F93" i="7" l="1"/>
  <c r="F91" i="7"/>
  <c r="F92" i="7" s="1"/>
  <c r="F5" i="1"/>
  <c r="J25" i="6"/>
  <c r="AQ12" i="6" s="1"/>
  <c r="O25" i="6"/>
  <c r="AQ13" i="6" s="1"/>
  <c r="AC25" i="6"/>
  <c r="AQ14" i="6" s="1"/>
  <c r="J25" i="1"/>
  <c r="AQ12" i="1" s="1"/>
  <c r="O25" i="1"/>
  <c r="AQ13" i="1" s="1"/>
  <c r="AC25" i="1"/>
  <c r="AQ14" i="1" s="1"/>
  <c r="B39" i="7"/>
  <c r="B40" i="7" s="1"/>
  <c r="B41" i="7" s="1"/>
  <c r="B42" i="7" s="1"/>
  <c r="F57" i="7" s="1"/>
  <c r="B38" i="7"/>
  <c r="B37" i="7"/>
  <c r="B36" i="7"/>
  <c r="B35" i="7"/>
  <c r="B34" i="7"/>
  <c r="B33" i="7"/>
  <c r="B32" i="7"/>
  <c r="B31" i="7"/>
  <c r="B30" i="7"/>
  <c r="B29" i="7"/>
  <c r="B28" i="7"/>
  <c r="B27" i="7"/>
  <c r="B26" i="7"/>
  <c r="B25" i="7"/>
  <c r="B24" i="7"/>
  <c r="B23" i="7"/>
  <c r="B22" i="7"/>
  <c r="B21" i="7"/>
  <c r="B20" i="7"/>
  <c r="B19" i="7"/>
  <c r="B18" i="7"/>
  <c r="B17" i="7"/>
  <c r="B16" i="7"/>
  <c r="B15" i="7"/>
  <c r="B14" i="7"/>
  <c r="B13" i="7"/>
  <c r="B12" i="7"/>
  <c r="C42" i="7"/>
  <c r="C41" i="7"/>
  <c r="C40" i="7"/>
  <c r="X37" i="6"/>
  <c r="X36" i="6"/>
  <c r="I37" i="6"/>
  <c r="I36" i="6"/>
  <c r="AC8" i="6"/>
  <c r="AH6" i="6"/>
  <c r="AH6" i="1"/>
  <c r="AB6" i="6"/>
  <c r="AB6" i="1"/>
  <c r="F7" i="6"/>
  <c r="P6" i="6"/>
  <c r="F6" i="6"/>
  <c r="F5" i="6"/>
  <c r="X37" i="1"/>
  <c r="X36" i="1"/>
  <c r="I37" i="1"/>
  <c r="I36" i="1"/>
  <c r="AC8" i="1"/>
  <c r="F7" i="1"/>
  <c r="P6" i="1"/>
  <c r="F6" i="1"/>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P55" i="7" l="1"/>
  <c r="P44" i="7" s="1"/>
  <c r="AB55" i="7"/>
  <c r="AB44" i="7" s="1"/>
  <c r="V55" i="7"/>
  <c r="V44" i="7" s="1"/>
  <c r="J55" i="7"/>
  <c r="J44" i="7" s="1"/>
  <c r="N28" i="6" s="1"/>
  <c r="AQ11" i="6" s="1"/>
  <c r="N29" i="6" s="1"/>
  <c r="AH55" i="7"/>
  <c r="AH44" i="7" s="1"/>
  <c r="N28" i="1" s="1"/>
  <c r="AQ11" i="1" s="1"/>
  <c r="N29" i="1" s="1"/>
  <c r="F94" i="7"/>
  <c r="I43" i="7" l="1"/>
  <c r="I44" i="7" s="1"/>
  <c r="F43" i="7"/>
</calcChain>
</file>

<file path=xl/sharedStrings.xml><?xml version="1.0" encoding="utf-8"?>
<sst xmlns="http://schemas.openxmlformats.org/spreadsheetml/2006/main" count="204" uniqueCount="118">
  <si>
    <t>Facility Name:</t>
  </si>
  <si>
    <t>Municipality:</t>
  </si>
  <si>
    <t>Watershed:</t>
  </si>
  <si>
    <t>Total N Credits Purchased During Month:</t>
  </si>
  <si>
    <t>County:</t>
  </si>
  <si>
    <t>Registry Number</t>
  </si>
  <si>
    <t>Contract Effective Date</t>
  </si>
  <si>
    <t>DEP Approval Date</t>
  </si>
  <si>
    <t>Total Nitrogen - Offsets</t>
  </si>
  <si>
    <t>Source</t>
  </si>
  <si>
    <t>Amount (lbs)</t>
  </si>
  <si>
    <t xml:space="preserve"> </t>
  </si>
  <si>
    <t>Month:</t>
  </si>
  <si>
    <t>Year:</t>
  </si>
  <si>
    <t>NPDES Permit No.:</t>
  </si>
  <si>
    <t>Outfall:</t>
  </si>
  <si>
    <t>This permit will expire on:</t>
  </si>
  <si>
    <t xml:space="preserve">Monthly Total (lbs): </t>
  </si>
  <si>
    <t>MONTHLY NITROGEN BUDGET</t>
  </si>
  <si>
    <t>CHESAPEAKE BAY SUPPLEMENTAL REPORT</t>
  </si>
  <si>
    <t xml:space="preserve">Monthly Total Nitrogen Load (lbs):  </t>
  </si>
  <si>
    <t xml:space="preserve">(Actual Load Discharged) </t>
  </si>
  <si>
    <t>Prepared By:</t>
  </si>
  <si>
    <t>Title:</t>
  </si>
  <si>
    <t>License No.:</t>
  </si>
  <si>
    <t>Date:</t>
  </si>
  <si>
    <t>lbs</t>
  </si>
  <si>
    <t>FLOW</t>
  </si>
  <si>
    <t>Total P</t>
  </si>
  <si>
    <t>TKN</t>
  </si>
  <si>
    <t>DAY</t>
  </si>
  <si>
    <t>MGD</t>
  </si>
  <si>
    <t>mg/l</t>
  </si>
  <si>
    <t>lbs/day</t>
  </si>
  <si>
    <t>* Indicate the credits that you wish to apply this month toward compliance with annual load limitations</t>
  </si>
  <si>
    <t>MONTHLY PHOSPHORUS BUDGET</t>
  </si>
  <si>
    <t>Total Phosphorus - Offsets</t>
  </si>
  <si>
    <t xml:space="preserve">Monthly Total Phosphorus Load (lbs):  </t>
  </si>
  <si>
    <t>NUTRIENT MONITORING</t>
  </si>
  <si>
    <t>Total N</t>
  </si>
  <si>
    <t>Avg</t>
  </si>
  <si>
    <r>
      <t>NH</t>
    </r>
    <r>
      <rPr>
        <b/>
        <vertAlign val="subscript"/>
        <sz val="9"/>
        <color indexed="9"/>
        <rFont val="Arial"/>
        <family val="2"/>
      </rPr>
      <t>3</t>
    </r>
    <r>
      <rPr>
        <b/>
        <sz val="9"/>
        <color indexed="9"/>
        <rFont val="Arial"/>
        <family val="2"/>
      </rPr>
      <t>-N</t>
    </r>
  </si>
  <si>
    <r>
      <t xml:space="preserve">Renewal application due </t>
    </r>
    <r>
      <rPr>
        <b/>
        <u/>
        <sz val="10"/>
        <rFont val="Arial"/>
        <family val="2"/>
      </rPr>
      <t>180 days</t>
    </r>
    <r>
      <rPr>
        <sz val="10"/>
        <rFont val="Arial"/>
        <family val="2"/>
      </rPr>
      <t xml:space="preserve"> prior to expiration.</t>
    </r>
  </si>
  <si>
    <t xml:space="preserve">Monthly Total Loads (lbs): </t>
  </si>
  <si>
    <t xml:space="preserve">Monthly Net Nitrogen Load (lbs):  </t>
  </si>
  <si>
    <t xml:space="preserve">Monthly Net Phosphorus Load (lbs):  </t>
  </si>
  <si>
    <t>INSTRUCTIONS FOR COMPLETING</t>
  </si>
  <si>
    <t>NUTRIENT MONITORING WORKSHEET</t>
  </si>
  <si>
    <t>Type the name of the person who prepared the form, the person's job title, DEP License No. (if applicable), and date the form was completed after reading the certification statement.</t>
  </si>
  <si>
    <t>NITROGEN AND PHOSPHORUS BUDGET WORKSHEETS</t>
  </si>
  <si>
    <r>
      <t xml:space="preserve">Use the tables </t>
    </r>
    <r>
      <rPr>
        <b/>
        <sz val="10"/>
        <rFont val="Arial"/>
        <family val="2"/>
      </rPr>
      <t>"Total Nitrogen - Offsets"</t>
    </r>
    <r>
      <rPr>
        <sz val="10"/>
        <rFont val="Arial"/>
        <family val="2"/>
      </rPr>
      <t xml:space="preserve"> and </t>
    </r>
    <r>
      <rPr>
        <b/>
        <sz val="10"/>
        <rFont val="Arial"/>
        <family val="2"/>
      </rPr>
      <t>"Total Phosphorus - Offsets"</t>
    </r>
    <r>
      <rPr>
        <sz val="10"/>
        <rFont val="Arial"/>
        <family val="2"/>
      </rPr>
      <t xml:space="preserve"> to report all offsets for the month.  For septage (only septage, not holding tank or other hauled in wastes), divide the total gallons of septage received by 1,000 and multiply by 3 to determine the total amount (lbs) of offsets to report in the Total Nitrogen - Offsets table.  For all other offsets, list the source, approved amount and DEP approval date.</t>
    </r>
  </si>
  <si>
    <t xml:space="preserve">I certify under penalty of law that this document was prepared under my direction or supervision in accordance with a system designed to assure that qualified personnel gather and evaluate the information submitted. Based on my inquiry of the person or persons who manage the system or those persons directly responsible for gathering the information, the information submitted is, to the best of my knowledge and belief, true, accurate and complete.  I am aware that there are significant penalties for submitting false information, including the possibility of fine and imprisonment for knowing violations.  See 18 Pa. C.S. § 4904 (relating to unsworn falsification). </t>
  </si>
  <si>
    <t>Enter Facility Name, Muncipality, County, Watershed No., Month (numeric), Year, NPDES Permit No., Outfall No., and Permit Expiration Date.</t>
  </si>
  <si>
    <r>
      <t>NO</t>
    </r>
    <r>
      <rPr>
        <b/>
        <vertAlign val="subscript"/>
        <sz val="9"/>
        <color indexed="9"/>
        <rFont val="Arial"/>
        <family val="2"/>
      </rPr>
      <t>2</t>
    </r>
    <r>
      <rPr>
        <b/>
        <sz val="9"/>
        <color indexed="9"/>
        <rFont val="Arial"/>
        <family val="2"/>
      </rPr>
      <t>+NO</t>
    </r>
    <r>
      <rPr>
        <b/>
        <vertAlign val="subscript"/>
        <sz val="9"/>
        <color indexed="9"/>
        <rFont val="Arial"/>
        <family val="2"/>
      </rPr>
      <t>3</t>
    </r>
    <r>
      <rPr>
        <b/>
        <sz val="9"/>
        <color indexed="9"/>
        <rFont val="Arial"/>
        <family val="2"/>
      </rPr>
      <t xml:space="preserve"> as N</t>
    </r>
  </si>
  <si>
    <r>
      <t>Average monthly concentrations and mass loadings and Total Monthly Loads are automatically calculated.  Daily concentrations for Total Nitrogen are computed by summing the concentrations for TKN and NO</t>
    </r>
    <r>
      <rPr>
        <vertAlign val="subscript"/>
        <sz val="10"/>
        <rFont val="Arial"/>
        <family val="2"/>
      </rPr>
      <t>2</t>
    </r>
    <r>
      <rPr>
        <sz val="10"/>
        <rFont val="Arial"/>
        <family val="2"/>
      </rPr>
      <t xml:space="preserve"> + NO</t>
    </r>
    <r>
      <rPr>
        <vertAlign val="subscript"/>
        <sz val="10"/>
        <rFont val="Arial"/>
        <family val="2"/>
      </rPr>
      <t>3</t>
    </r>
    <r>
      <rPr>
        <sz val="10"/>
        <rFont val="Arial"/>
        <family val="2"/>
      </rPr>
      <t xml:space="preserve"> as N.</t>
    </r>
  </si>
  <si>
    <t>MONTHLY CHESAPEAKE BAY SUPPLEMENTAL REPORTS</t>
  </si>
  <si>
    <t>Total P Credits Purchased During Month:</t>
  </si>
  <si>
    <t xml:space="preserve">  (Select number)</t>
  </si>
  <si>
    <t>January</t>
  </si>
  <si>
    <t>February</t>
  </si>
  <si>
    <t>March</t>
  </si>
  <si>
    <t>April</t>
  </si>
  <si>
    <t>May</t>
  </si>
  <si>
    <t>June</t>
  </si>
  <si>
    <t>July</t>
  </si>
  <si>
    <t>August</t>
  </si>
  <si>
    <t>September</t>
  </si>
  <si>
    <t>October</t>
  </si>
  <si>
    <t>November</t>
  </si>
  <si>
    <t>December</t>
  </si>
  <si>
    <t>Total Nitrogen - Pounds</t>
  </si>
  <si>
    <t>Credits Applied / TN Delivery Ratio for Facility (lbs)*</t>
  </si>
  <si>
    <t>Credits Sold / TN Delivery Ratio for Facility (lbs)</t>
  </si>
  <si>
    <t>Total N (TN) Delivery Ratio:</t>
  </si>
  <si>
    <t>(Actual Load + (Credits Sold / TN Delivery Ratio) - (Credits Applied / TN Delivery Ratio) - Offsets)</t>
  </si>
  <si>
    <t>Total Phosphorus - Pounds</t>
  </si>
  <si>
    <t>Credits Applied / TP Delivery Ratio for Facility (lbs)*</t>
  </si>
  <si>
    <t>Credits Sold / TP Delivery Ratio for Facility (lbs)</t>
  </si>
  <si>
    <t>Total P (TP) Delivery Ratio:</t>
  </si>
  <si>
    <t>(Actual Load + (Credits Sold / TP Delivery Ratio) - (Credits Applied / TP Delivery Ratio) - Offsets)</t>
  </si>
  <si>
    <r>
      <t>Use the tables "</t>
    </r>
    <r>
      <rPr>
        <b/>
        <sz val="10"/>
        <rFont val="Arial"/>
        <family val="2"/>
      </rPr>
      <t>Total Nitrogen - Pounds"</t>
    </r>
    <r>
      <rPr>
        <sz val="10"/>
        <rFont val="Arial"/>
        <family val="2"/>
      </rPr>
      <t xml:space="preserve"> and </t>
    </r>
    <r>
      <rPr>
        <b/>
        <sz val="10"/>
        <rFont val="Arial"/>
        <family val="2"/>
      </rPr>
      <t>"Total Phosphorus - Pounds"</t>
    </r>
    <r>
      <rPr>
        <sz val="10"/>
        <rFont val="Arial"/>
        <family val="2"/>
      </rPr>
      <t xml:space="preserve"> to report all credits that you wish to apply for permit compliance and all credits sold.  You do not need to apply credits that you purchased during the month toward permit compliance, but if you choose to do so, report the number you wish to apply in this table.  Any remaining credits that you purchase can be applied another month or during the Truing Period (Oct 1 - Nov 28).  List the registry number, contract effective date and DEP approval date for all credits applied or sold during the month.  Divide credits applied and sold by the TN and TP Delivery Ratios for your facility.</t>
    </r>
  </si>
  <si>
    <t>&lt;</t>
  </si>
  <si>
    <t>Q</t>
  </si>
  <si>
    <t>All ND?</t>
  </si>
  <si>
    <t>P</t>
  </si>
  <si>
    <t>No. Samples</t>
  </si>
  <si>
    <t>At least 1 ND?</t>
  </si>
  <si>
    <t>Sum</t>
  </si>
  <si>
    <t>NH3</t>
  </si>
  <si>
    <t>NO3</t>
  </si>
  <si>
    <t>P Conc</t>
  </si>
  <si>
    <t>P Load Adj</t>
  </si>
  <si>
    <t>P Load -</t>
  </si>
  <si>
    <t>NH3 Conc</t>
  </si>
  <si>
    <t>NH3 Load Adj</t>
  </si>
  <si>
    <t>NH3 Load -</t>
  </si>
  <si>
    <t>TKN Conc</t>
  </si>
  <si>
    <t>TKN Load Adj</t>
  </si>
  <si>
    <t>TKN Load -</t>
  </si>
  <si>
    <t>NO3 Conc</t>
  </si>
  <si>
    <t>NO3 Load Adj</t>
  </si>
  <si>
    <t>NO3 Load -</t>
  </si>
  <si>
    <t>N</t>
  </si>
  <si>
    <t>N Conc</t>
  </si>
  <si>
    <t>N Load -</t>
  </si>
  <si>
    <t>Decimal Places</t>
  </si>
  <si>
    <t>Max</t>
  </si>
  <si>
    <t>(not used in calculations)</t>
  </si>
  <si>
    <t>Flow</t>
  </si>
  <si>
    <t>Max for N:</t>
  </si>
  <si>
    <r>
      <t xml:space="preserve">Enter daily monitoring data for Flow (MGD) and Nutrient parameter concentrations (mg/l).  </t>
    </r>
    <r>
      <rPr>
        <b/>
        <sz val="10"/>
        <rFont val="Arial"/>
        <family val="2"/>
      </rPr>
      <t>Enter results exactly as received from the laboratory</t>
    </r>
    <r>
      <rPr>
        <sz val="10"/>
        <rFont val="Arial"/>
        <family val="2"/>
      </rPr>
      <t>.  The worksheet will automatically calculate the daily loading and Total Nitrogen concentrations (in blue).  If no monitoring data are available for the day, leave the row blank.  Use the "Q" column to select the less than symbol ("&lt;") for any result reported as "non-detect."</t>
    </r>
  </si>
  <si>
    <t>Enter the total number of Nitrogen (N) and Phosphorus (P) credits purchased or sold during the month (lbs).</t>
  </si>
  <si>
    <t>3800-FM-BPNPSM0444  3/2012</t>
  </si>
  <si>
    <t>3800-FM-BPNPSM0445  3/2012</t>
  </si>
  <si>
    <t>3800-FM-BPNPSM0446  3/2012</t>
  </si>
  <si>
    <t>3800-FM-BPNPSM0444, 0445, 446 Instructions</t>
  </si>
  <si>
    <t>Zero Flow Days:</t>
  </si>
  <si>
    <t>No. Flow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</si>
</sst>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409]mmmm\ d\,\ yyyy;@"/>
    <numFmt numFmtId="166" formatCode="###0.0###"/>
    <numFmt numFmtId="167" formatCode="##0.0##"/>
    <numFmt numFmtId="168" formatCode="#,##0.0#"/>
    <numFmt numFmtId="169" formatCode="#,##0.0"/>
  </numFmts>
  <fonts count="24" x14ac:knownFonts="1">
    <font>
      <sz val="10"/>
      <name val="Arial"/>
    </font>
    <font>
      <sz val="10"/>
      <name val="Arial"/>
      <family val="2"/>
    </font>
    <font>
      <b/>
      <i/>
      <sz val="10"/>
      <color indexed="9"/>
      <name val="Arial"/>
      <family val="2"/>
    </font>
    <font>
      <b/>
      <sz val="10"/>
      <name val="Arial"/>
      <family val="2"/>
    </font>
    <font>
      <sz val="8"/>
      <name val="Arial"/>
      <family val="2"/>
    </font>
    <font>
      <b/>
      <sz val="11"/>
      <name val="Arial"/>
      <family val="2"/>
    </font>
    <font>
      <b/>
      <sz val="10"/>
      <color indexed="10"/>
      <name val="Arial"/>
      <family val="2"/>
    </font>
    <font>
      <sz val="8"/>
      <name val="Arial"/>
      <family val="2"/>
    </font>
    <font>
      <i/>
      <sz val="8"/>
      <name val="Arial"/>
      <family val="2"/>
    </font>
    <font>
      <sz val="9"/>
      <name val="Arial"/>
      <family val="2"/>
    </font>
    <font>
      <b/>
      <sz val="9"/>
      <color indexed="9"/>
      <name val="Arial"/>
      <family val="2"/>
    </font>
    <font>
      <b/>
      <vertAlign val="subscript"/>
      <sz val="9"/>
      <color indexed="9"/>
      <name val="Arial"/>
      <family val="2"/>
    </font>
    <font>
      <b/>
      <sz val="9"/>
      <name val="Arial"/>
      <family val="2"/>
    </font>
    <font>
      <b/>
      <sz val="9"/>
      <color indexed="10"/>
      <name val="Arial"/>
      <family val="2"/>
    </font>
    <font>
      <b/>
      <u/>
      <sz val="10"/>
      <name val="Arial"/>
      <family val="2"/>
    </font>
    <font>
      <b/>
      <sz val="10"/>
      <color indexed="9"/>
      <name val="Arial"/>
      <family val="2"/>
    </font>
    <font>
      <vertAlign val="subscript"/>
      <sz val="10"/>
      <name val="Arial"/>
      <family val="2"/>
    </font>
    <font>
      <sz val="7"/>
      <name val="Arial"/>
      <family val="2"/>
    </font>
    <font>
      <sz val="6"/>
      <name val="Arial"/>
      <family val="2"/>
    </font>
    <font>
      <b/>
      <sz val="7"/>
      <name val="Arial"/>
      <family val="2"/>
    </font>
    <font>
      <b/>
      <sz val="8"/>
      <color indexed="9"/>
      <name val="Arial"/>
      <family val="2"/>
    </font>
    <font>
      <b/>
      <sz val="8"/>
      <name val="Arial"/>
      <family val="2"/>
    </font>
    <font>
      <b/>
      <sz val="9"/>
      <color theme="0"/>
      <name val="Arial"/>
      <family val="2"/>
    </font>
    <font>
      <sz val="9"/>
      <color rgb="FF0000FF"/>
      <name val="Arial"/>
      <family val="2"/>
    </font>
  </fonts>
  <fills count="5">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theme="1" tint="0.24994659260841701"/>
        <bgColor indexed="64"/>
      </patternFill>
    </fill>
  </fills>
  <borders count="80">
    <border>
      <left/>
      <right/>
      <top/>
      <bottom/>
      <diagonal/>
    </border>
    <border>
      <left/>
      <right/>
      <top/>
      <bottom style="thin">
        <color indexed="64"/>
      </bottom>
      <diagonal/>
    </border>
    <border>
      <left/>
      <right style="thick">
        <color indexed="64"/>
      </right>
      <top/>
      <bottom style="thick">
        <color indexed="64"/>
      </bottom>
      <diagonal/>
    </border>
    <border>
      <left/>
      <right style="thick">
        <color indexed="64"/>
      </right>
      <top style="thick">
        <color indexed="64"/>
      </top>
      <bottom/>
      <diagonal/>
    </border>
    <border>
      <left/>
      <right style="thick">
        <color indexed="64"/>
      </right>
      <top/>
      <bottom/>
      <diagonal/>
    </border>
    <border>
      <left/>
      <right/>
      <top style="hair">
        <color indexed="64"/>
      </top>
      <bottom/>
      <diagonal/>
    </border>
    <border>
      <left/>
      <right style="medium">
        <color indexed="64"/>
      </right>
      <top style="hair">
        <color indexed="64"/>
      </top>
      <bottom/>
      <diagonal/>
    </border>
    <border>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left style="thin">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bottom/>
      <diagonal/>
    </border>
    <border>
      <left/>
      <right style="medium">
        <color indexed="64"/>
      </right>
      <top/>
      <bottom/>
      <diagonal/>
    </border>
    <border>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diagonal/>
    </border>
    <border>
      <left style="medium">
        <color indexed="64"/>
      </left>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ck">
        <color indexed="64"/>
      </right>
      <top style="medium">
        <color indexed="64"/>
      </top>
      <bottom/>
      <diagonal/>
    </border>
    <border>
      <left/>
      <right/>
      <top style="thin">
        <color indexed="64"/>
      </top>
      <bottom style="thin">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auto="1"/>
      </left>
      <right style="thin">
        <color auto="1"/>
      </right>
      <top/>
      <bottom/>
      <diagonal/>
    </border>
    <border>
      <left style="thin">
        <color indexed="64"/>
      </left>
      <right/>
      <top style="thick">
        <color indexed="64"/>
      </top>
      <bottom style="hair">
        <color indexed="64"/>
      </bottom>
      <diagonal/>
    </border>
    <border>
      <left/>
      <right style="medium">
        <color indexed="64"/>
      </right>
      <top style="thick">
        <color indexed="64"/>
      </top>
      <bottom style="hair">
        <color indexed="64"/>
      </bottom>
      <diagonal/>
    </border>
    <border>
      <left style="medium">
        <color indexed="64"/>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thick">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thick">
        <color indexed="64"/>
      </top>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34">
    <xf numFmtId="0" fontId="0" fillId="0" borderId="0" xfId="0"/>
    <xf numFmtId="0" fontId="0" fillId="2" borderId="0" xfId="0" applyFill="1" applyBorder="1"/>
    <xf numFmtId="0" fontId="8" fillId="2" borderId="0" xfId="0" applyFont="1" applyFill="1" applyBorder="1" applyAlignment="1">
      <alignment horizontal="left"/>
    </xf>
    <xf numFmtId="0" fontId="0" fillId="2" borderId="0" xfId="0" applyFill="1" applyBorder="1" applyAlignment="1" applyProtection="1">
      <alignment horizontal="left"/>
      <protection locked="0"/>
    </xf>
    <xf numFmtId="0" fontId="0" fillId="2" borderId="0" xfId="0" applyFill="1" applyBorder="1" applyProtection="1">
      <protection locked="0"/>
    </xf>
    <xf numFmtId="0" fontId="0" fillId="0" borderId="0" xfId="0" applyProtection="1">
      <protection locked="0"/>
    </xf>
    <xf numFmtId="0" fontId="3" fillId="2" borderId="0" xfId="0" applyFont="1" applyFill="1" applyBorder="1" applyAlignment="1" applyProtection="1">
      <alignment horizontal="left"/>
      <protection locked="0"/>
    </xf>
    <xf numFmtId="0" fontId="0" fillId="2" borderId="0" xfId="0" applyFill="1" applyBorder="1" applyAlignment="1" applyProtection="1">
      <alignment horizontal="right"/>
      <protection locked="0"/>
    </xf>
    <xf numFmtId="0" fontId="3" fillId="2" borderId="1" xfId="0" applyFont="1" applyFill="1" applyBorder="1" applyAlignment="1" applyProtection="1">
      <alignment horizontal="center"/>
      <protection locked="0"/>
    </xf>
    <xf numFmtId="0" fontId="14" fillId="2" borderId="0" xfId="0" applyFont="1" applyFill="1" applyBorder="1"/>
    <xf numFmtId="0" fontId="3" fillId="2" borderId="0" xfId="0" applyFont="1" applyFill="1" applyBorder="1" applyAlignment="1">
      <alignment horizontal="center"/>
    </xf>
    <xf numFmtId="0" fontId="0" fillId="2" borderId="2" xfId="0" applyFill="1" applyBorder="1"/>
    <xf numFmtId="0" fontId="0" fillId="2" borderId="0" xfId="0" applyFill="1" applyBorder="1" applyAlignment="1" applyProtection="1">
      <alignment horizontal="center"/>
      <protection locked="0"/>
    </xf>
    <xf numFmtId="0" fontId="17" fillId="2" borderId="3" xfId="0" applyFont="1" applyFill="1" applyBorder="1" applyAlignment="1" applyProtection="1">
      <alignment horizontal="left"/>
      <protection locked="0"/>
    </xf>
    <xf numFmtId="0" fontId="0" fillId="2" borderId="4" xfId="0" applyFill="1" applyBorder="1" applyAlignment="1">
      <alignment horizontal="center"/>
    </xf>
    <xf numFmtId="3" fontId="0" fillId="0" borderId="0" xfId="0" applyNumberFormat="1"/>
    <xf numFmtId="49" fontId="3" fillId="2" borderId="0" xfId="0" applyNumberFormat="1" applyFont="1" applyFill="1" applyBorder="1" applyAlignment="1" applyProtection="1">
      <alignment horizontal="left"/>
      <protection locked="0"/>
    </xf>
    <xf numFmtId="165" fontId="3" fillId="2" borderId="0" xfId="0" applyNumberFormat="1" applyFont="1" applyFill="1" applyBorder="1" applyAlignment="1" applyProtection="1">
      <alignment horizontal="left"/>
      <protection locked="0"/>
    </xf>
    <xf numFmtId="0" fontId="0" fillId="0" borderId="0" xfId="0" applyAlignment="1">
      <alignment horizontal="center"/>
    </xf>
    <xf numFmtId="0" fontId="18" fillId="2" borderId="0" xfId="0" applyFont="1" applyFill="1" applyBorder="1" applyAlignment="1" applyProtection="1">
      <alignment horizontal="center"/>
      <protection locked="0"/>
    </xf>
    <xf numFmtId="3" fontId="12" fillId="2" borderId="0" xfId="0" applyNumberFormat="1" applyFont="1" applyFill="1" applyBorder="1" applyAlignment="1">
      <alignment horizontal="center"/>
    </xf>
    <xf numFmtId="166" fontId="9" fillId="2" borderId="59" xfId="0" applyNumberFormat="1" applyFont="1" applyFill="1" applyBorder="1" applyAlignment="1" applyProtection="1">
      <alignment horizontal="center"/>
      <protection locked="0"/>
    </xf>
    <xf numFmtId="166" fontId="9" fillId="2" borderId="60" xfId="0" applyNumberFormat="1" applyFont="1" applyFill="1" applyBorder="1" applyAlignment="1" applyProtection="1">
      <alignment horizontal="center"/>
      <protection locked="0"/>
    </xf>
    <xf numFmtId="166" fontId="9" fillId="2" borderId="61" xfId="0" applyNumberFormat="1" applyFont="1" applyFill="1" applyBorder="1" applyAlignment="1" applyProtection="1">
      <alignment horizontal="center"/>
      <protection locked="0"/>
    </xf>
    <xf numFmtId="0" fontId="1" fillId="0" borderId="0" xfId="0" applyFont="1"/>
    <xf numFmtId="3" fontId="10" fillId="0" borderId="0" xfId="0" applyNumberFormat="1" applyFont="1" applyFill="1" applyBorder="1" applyAlignment="1">
      <alignment horizontal="center"/>
    </xf>
    <xf numFmtId="2" fontId="7" fillId="0" borderId="0" xfId="0" applyNumberFormat="1" applyFont="1"/>
    <xf numFmtId="0" fontId="7" fillId="0" borderId="0" xfId="0" applyFont="1"/>
    <xf numFmtId="0" fontId="7" fillId="0" borderId="0" xfId="0" applyFont="1" applyAlignment="1">
      <alignment horizontal="center"/>
    </xf>
    <xf numFmtId="0" fontId="21" fillId="0" borderId="0" xfId="0" applyFont="1" applyAlignment="1">
      <alignment horizontal="center"/>
    </xf>
    <xf numFmtId="168" fontId="9" fillId="2" borderId="59" xfId="0" applyNumberFormat="1" applyFont="1" applyFill="1" applyBorder="1" applyAlignment="1" applyProtection="1">
      <alignment horizontal="center"/>
      <protection locked="0"/>
    </xf>
    <xf numFmtId="168" fontId="9" fillId="2" borderId="60" xfId="0" applyNumberFormat="1" applyFont="1" applyFill="1" applyBorder="1" applyAlignment="1" applyProtection="1">
      <alignment horizontal="center"/>
      <protection locked="0"/>
    </xf>
    <xf numFmtId="168" fontId="9" fillId="2" borderId="61" xfId="0" applyNumberFormat="1" applyFont="1" applyFill="1" applyBorder="1" applyAlignment="1" applyProtection="1">
      <alignment horizontal="center"/>
      <protection locked="0"/>
    </xf>
    <xf numFmtId="4" fontId="9" fillId="2" borderId="59" xfId="0" applyNumberFormat="1" applyFont="1" applyFill="1" applyBorder="1" applyAlignment="1" applyProtection="1">
      <alignment horizontal="center"/>
      <protection locked="0"/>
    </xf>
    <xf numFmtId="4" fontId="9" fillId="2" borderId="60" xfId="0" applyNumberFormat="1" applyFont="1" applyFill="1" applyBorder="1" applyAlignment="1" applyProtection="1">
      <alignment horizontal="center"/>
      <protection locked="0"/>
    </xf>
    <xf numFmtId="4" fontId="9" fillId="2" borderId="61" xfId="0" applyNumberFormat="1" applyFont="1" applyFill="1" applyBorder="1" applyAlignment="1" applyProtection="1">
      <alignment horizontal="center"/>
      <protection locked="0"/>
    </xf>
    <xf numFmtId="167" fontId="23" fillId="2" borderId="62" xfId="0" applyNumberFormat="1" applyFont="1" applyFill="1" applyBorder="1" applyAlignment="1" applyProtection="1">
      <alignment horizontal="center"/>
    </xf>
    <xf numFmtId="167" fontId="23" fillId="2" borderId="42" xfId="0" applyNumberFormat="1" applyFont="1" applyFill="1" applyBorder="1" applyAlignment="1" applyProtection="1">
      <alignment horizontal="center"/>
    </xf>
    <xf numFmtId="167" fontId="23" fillId="2" borderId="33" xfId="0" applyNumberFormat="1" applyFont="1" applyFill="1" applyBorder="1" applyAlignment="1" applyProtection="1">
      <alignment horizontal="center"/>
    </xf>
    <xf numFmtId="167" fontId="23" fillId="2" borderId="72" xfId="0" applyNumberFormat="1" applyFont="1" applyFill="1" applyBorder="1" applyAlignment="1" applyProtection="1">
      <alignment horizontal="center"/>
    </xf>
    <xf numFmtId="2" fontId="23" fillId="2" borderId="59" xfId="0" applyNumberFormat="1" applyFont="1" applyFill="1" applyBorder="1" applyAlignment="1" applyProtection="1">
      <alignment horizontal="center"/>
    </xf>
    <xf numFmtId="2" fontId="23" fillId="2" borderId="0" xfId="0" applyNumberFormat="1" applyFont="1" applyFill="1" applyBorder="1" applyAlignment="1" applyProtection="1">
      <alignment horizontal="center"/>
    </xf>
    <xf numFmtId="2" fontId="23" fillId="2" borderId="60" xfId="0" applyNumberFormat="1" applyFont="1" applyFill="1" applyBorder="1" applyAlignment="1" applyProtection="1">
      <alignment horizontal="center"/>
    </xf>
    <xf numFmtId="2" fontId="23" fillId="2" borderId="9" xfId="0" applyNumberFormat="1" applyFont="1" applyFill="1" applyBorder="1" applyAlignment="1" applyProtection="1">
      <alignment horizontal="center"/>
    </xf>
    <xf numFmtId="2" fontId="23" fillId="2" borderId="61" xfId="0" applyNumberFormat="1" applyFont="1" applyFill="1" applyBorder="1" applyAlignment="1" applyProtection="1">
      <alignment horizontal="center"/>
    </xf>
    <xf numFmtId="2" fontId="23" fillId="2" borderId="5" xfId="0" applyNumberFormat="1" applyFont="1" applyFill="1" applyBorder="1" applyAlignment="1" applyProtection="1">
      <alignment horizontal="center"/>
    </xf>
    <xf numFmtId="4" fontId="9" fillId="2" borderId="70" xfId="0" applyNumberFormat="1" applyFont="1" applyFill="1" applyBorder="1" applyAlignment="1" applyProtection="1">
      <alignment horizontal="center"/>
      <protection locked="0"/>
    </xf>
    <xf numFmtId="4" fontId="9" fillId="2" borderId="71" xfId="0" applyNumberFormat="1" applyFont="1" applyFill="1" applyBorder="1" applyAlignment="1" applyProtection="1">
      <alignment horizontal="center"/>
      <protection locked="0"/>
    </xf>
    <xf numFmtId="167" fontId="23" fillId="0" borderId="42" xfId="0" applyNumberFormat="1" applyFont="1" applyBorder="1" applyAlignment="1" applyProtection="1">
      <alignment horizontal="center"/>
    </xf>
    <xf numFmtId="167" fontId="23" fillId="0" borderId="33" xfId="0" applyNumberFormat="1" applyFont="1" applyBorder="1" applyAlignment="1" applyProtection="1">
      <alignment horizontal="center"/>
    </xf>
    <xf numFmtId="3" fontId="22" fillId="4" borderId="58" xfId="0" applyNumberFormat="1" applyFont="1" applyFill="1" applyBorder="1" applyAlignment="1">
      <alignment horizontal="center"/>
    </xf>
    <xf numFmtId="0" fontId="22" fillId="4" borderId="58" xfId="0" applyFont="1" applyFill="1" applyBorder="1" applyAlignment="1">
      <alignment horizontal="center"/>
    </xf>
    <xf numFmtId="3" fontId="22" fillId="4" borderId="12" xfId="0" applyNumberFormat="1" applyFont="1" applyFill="1" applyBorder="1" applyAlignment="1">
      <alignment horizontal="center"/>
    </xf>
    <xf numFmtId="0" fontId="7" fillId="0" borderId="0" xfId="0" applyFont="1" applyAlignment="1">
      <alignment horizontal="left"/>
    </xf>
    <xf numFmtId="0" fontId="13" fillId="2" borderId="58" xfId="0" applyNumberFormat="1" applyFont="1" applyFill="1" applyBorder="1" applyAlignment="1" applyProtection="1">
      <alignment horizontal="center"/>
    </xf>
    <xf numFmtId="0" fontId="13" fillId="2" borderId="39" xfId="0" applyNumberFormat="1" applyFont="1" applyFill="1" applyBorder="1" applyAlignment="1" applyProtection="1">
      <alignment horizontal="center"/>
    </xf>
    <xf numFmtId="0" fontId="0" fillId="2" borderId="0" xfId="0" applyFill="1" applyBorder="1" applyAlignment="1" applyProtection="1">
      <alignment horizontal="left"/>
      <protection locked="0"/>
    </xf>
    <xf numFmtId="0" fontId="0" fillId="0" borderId="0" xfId="0" applyAlignment="1">
      <alignment horizontal="center"/>
    </xf>
    <xf numFmtId="0" fontId="7" fillId="0" borderId="0" xfId="0" applyFont="1" applyAlignment="1">
      <alignment horizontal="center"/>
    </xf>
    <xf numFmtId="0" fontId="1" fillId="0" borderId="0" xfId="0" applyFont="1" applyAlignment="1">
      <alignment horizontal="center"/>
    </xf>
    <xf numFmtId="169" fontId="23" fillId="2" borderId="8" xfId="0" applyNumberFormat="1" applyFont="1" applyFill="1" applyBorder="1" applyAlignment="1" applyProtection="1">
      <alignment horizontal="center"/>
    </xf>
    <xf numFmtId="169" fontId="23" fillId="2" borderId="10" xfId="0" applyNumberFormat="1" applyFont="1" applyFill="1" applyBorder="1" applyAlignment="1" applyProtection="1">
      <alignment horizontal="center"/>
    </xf>
    <xf numFmtId="169" fontId="23" fillId="2" borderId="37" xfId="0" applyNumberFormat="1" applyFont="1" applyFill="1" applyBorder="1" applyAlignment="1" applyProtection="1">
      <alignment horizontal="center"/>
    </xf>
    <xf numFmtId="169" fontId="23" fillId="2" borderId="38" xfId="0" applyNumberFormat="1" applyFont="1" applyFill="1" applyBorder="1" applyAlignment="1" applyProtection="1">
      <alignment horizontal="center"/>
    </xf>
    <xf numFmtId="167" fontId="9" fillId="2" borderId="9" xfId="0" applyNumberFormat="1" applyFont="1" applyFill="1" applyBorder="1" applyAlignment="1" applyProtection="1">
      <alignment horizontal="center"/>
      <protection locked="0"/>
    </xf>
    <xf numFmtId="169" fontId="23" fillId="2" borderId="9" xfId="0" applyNumberFormat="1" applyFont="1" applyFill="1" applyBorder="1" applyAlignment="1" applyProtection="1">
      <alignment horizontal="center"/>
    </xf>
    <xf numFmtId="167" fontId="0" fillId="0" borderId="9" xfId="0" applyNumberFormat="1" applyBorder="1" applyProtection="1">
      <protection locked="0"/>
    </xf>
    <xf numFmtId="0" fontId="3" fillId="2" borderId="1" xfId="0" applyFont="1" applyFill="1" applyBorder="1" applyAlignment="1" applyProtection="1">
      <alignment horizontal="left"/>
      <protection locked="0"/>
    </xf>
    <xf numFmtId="0" fontId="3" fillId="2" borderId="1" xfId="0" applyFont="1" applyFill="1" applyBorder="1" applyAlignment="1" applyProtection="1">
      <alignment horizontal="center"/>
      <protection locked="0"/>
    </xf>
    <xf numFmtId="164" fontId="3" fillId="2" borderId="45" xfId="0" applyNumberFormat="1" applyFont="1" applyFill="1" applyBorder="1" applyAlignment="1" applyProtection="1">
      <alignment horizontal="center"/>
      <protection locked="0"/>
    </xf>
    <xf numFmtId="169" fontId="23" fillId="2" borderId="63" xfId="0" applyNumberFormat="1" applyFont="1" applyFill="1" applyBorder="1" applyAlignment="1" applyProtection="1">
      <alignment horizontal="center"/>
    </xf>
    <xf numFmtId="169" fontId="23" fillId="2" borderId="64" xfId="0" applyNumberFormat="1" applyFont="1" applyFill="1" applyBorder="1" applyAlignment="1" applyProtection="1">
      <alignment horizontal="center"/>
    </xf>
    <xf numFmtId="2" fontId="23" fillId="2" borderId="9" xfId="0" applyNumberFormat="1" applyFont="1" applyFill="1" applyBorder="1" applyAlignment="1" applyProtection="1">
      <alignment horizontal="center"/>
    </xf>
    <xf numFmtId="2" fontId="23" fillId="2" borderId="19" xfId="0" applyNumberFormat="1" applyFont="1" applyFill="1" applyBorder="1" applyAlignment="1" applyProtection="1">
      <alignment horizontal="center"/>
    </xf>
    <xf numFmtId="2" fontId="23" fillId="2" borderId="40" xfId="0" applyNumberFormat="1" applyFont="1" applyFill="1" applyBorder="1" applyAlignment="1" applyProtection="1">
      <alignment horizontal="center"/>
    </xf>
    <xf numFmtId="2" fontId="23" fillId="2" borderId="41" xfId="0" applyNumberFormat="1" applyFont="1" applyFill="1" applyBorder="1" applyAlignment="1" applyProtection="1">
      <alignment horizontal="center"/>
    </xf>
    <xf numFmtId="169" fontId="23" fillId="2" borderId="21" xfId="0" applyNumberFormat="1" applyFont="1" applyFill="1" applyBorder="1" applyAlignment="1" applyProtection="1">
      <alignment horizontal="center"/>
    </xf>
    <xf numFmtId="169" fontId="23" fillId="2" borderId="22" xfId="0" applyNumberFormat="1" applyFont="1" applyFill="1" applyBorder="1" applyAlignment="1" applyProtection="1">
      <alignment horizontal="center"/>
    </xf>
    <xf numFmtId="169" fontId="23" fillId="2" borderId="23" xfId="0" applyNumberFormat="1" applyFont="1" applyFill="1" applyBorder="1" applyAlignment="1" applyProtection="1">
      <alignment horizontal="center"/>
    </xf>
    <xf numFmtId="167" fontId="9" fillId="2" borderId="40" xfId="0" applyNumberFormat="1" applyFont="1" applyFill="1" applyBorder="1" applyAlignment="1" applyProtection="1">
      <alignment horizontal="center"/>
      <protection locked="0"/>
    </xf>
    <xf numFmtId="0" fontId="18" fillId="2" borderId="0" xfId="0" applyFont="1" applyFill="1" applyBorder="1" applyAlignment="1" applyProtection="1">
      <alignment horizontal="center"/>
      <protection locked="0"/>
    </xf>
    <xf numFmtId="0" fontId="18" fillId="2" borderId="7" xfId="0" applyFont="1" applyFill="1" applyBorder="1" applyAlignment="1" applyProtection="1">
      <alignment horizontal="center"/>
      <protection locked="0"/>
    </xf>
    <xf numFmtId="169" fontId="23" fillId="2" borderId="11" xfId="0" applyNumberFormat="1" applyFont="1" applyFill="1" applyBorder="1" applyAlignment="1" applyProtection="1">
      <alignment horizontal="center"/>
    </xf>
    <xf numFmtId="169" fontId="23" fillId="2" borderId="5" xfId="0" applyNumberFormat="1" applyFont="1" applyFill="1" applyBorder="1" applyAlignment="1" applyProtection="1">
      <alignment horizontal="center"/>
    </xf>
    <xf numFmtId="0" fontId="13" fillId="2" borderId="13" xfId="0" applyNumberFormat="1" applyFont="1" applyFill="1" applyBorder="1" applyAlignment="1" applyProtection="1">
      <alignment horizontal="center"/>
    </xf>
    <xf numFmtId="0" fontId="13" fillId="2" borderId="14" xfId="0" applyNumberFormat="1" applyFont="1" applyFill="1" applyBorder="1" applyAlignment="1" applyProtection="1">
      <alignment horizontal="center"/>
    </xf>
    <xf numFmtId="0" fontId="13" fillId="2" borderId="15" xfId="0" applyNumberFormat="1" applyFont="1" applyFill="1" applyBorder="1" applyAlignment="1" applyProtection="1">
      <alignment horizontal="center"/>
    </xf>
    <xf numFmtId="1" fontId="12" fillId="2" borderId="12" xfId="0" applyNumberFormat="1" applyFont="1" applyFill="1" applyBorder="1" applyAlignment="1">
      <alignment horizontal="center"/>
    </xf>
    <xf numFmtId="1" fontId="12" fillId="2" borderId="20" xfId="0" applyNumberFormat="1" applyFont="1" applyFill="1" applyBorder="1" applyAlignment="1">
      <alignment horizontal="center"/>
    </xf>
    <xf numFmtId="0" fontId="13" fillId="2" borderId="39" xfId="0" applyNumberFormat="1" applyFont="1" applyFill="1" applyBorder="1" applyAlignment="1" applyProtection="1">
      <alignment horizontal="center"/>
    </xf>
    <xf numFmtId="0" fontId="13" fillId="2" borderId="75" xfId="0" applyNumberFormat="1" applyFont="1" applyFill="1" applyBorder="1" applyAlignment="1" applyProtection="1">
      <alignment horizontal="center"/>
    </xf>
    <xf numFmtId="167" fontId="9" fillId="2" borderId="5" xfId="0" applyNumberFormat="1" applyFont="1" applyFill="1" applyBorder="1" applyAlignment="1" applyProtection="1">
      <alignment horizontal="center"/>
      <protection locked="0"/>
    </xf>
    <xf numFmtId="169" fontId="23" fillId="2" borderId="6" xfId="0" applyNumberFormat="1" applyFont="1" applyFill="1" applyBorder="1" applyAlignment="1" applyProtection="1">
      <alignment horizontal="center"/>
    </xf>
    <xf numFmtId="166" fontId="9" fillId="2" borderId="9" xfId="0" applyNumberFormat="1" applyFont="1" applyFill="1" applyBorder="1" applyAlignment="1" applyProtection="1">
      <alignment horizontal="center"/>
      <protection locked="0"/>
    </xf>
    <xf numFmtId="169" fontId="23" fillId="2" borderId="40" xfId="0" applyNumberFormat="1" applyFont="1" applyFill="1" applyBorder="1" applyAlignment="1" applyProtection="1">
      <alignment horizontal="center"/>
    </xf>
    <xf numFmtId="1" fontId="12" fillId="2" borderId="18" xfId="0" applyNumberFormat="1" applyFont="1" applyFill="1" applyBorder="1" applyAlignment="1" applyProtection="1">
      <alignment horizontal="center"/>
    </xf>
    <xf numFmtId="1" fontId="12" fillId="2" borderId="10" xfId="0" applyNumberFormat="1" applyFont="1" applyFill="1" applyBorder="1" applyAlignment="1" applyProtection="1">
      <alignment horizontal="center"/>
    </xf>
    <xf numFmtId="0" fontId="0" fillId="2" borderId="0" xfId="0" applyFill="1" applyBorder="1" applyAlignment="1" applyProtection="1">
      <alignment horizontal="center"/>
      <protection locked="0"/>
    </xf>
    <xf numFmtId="0" fontId="1" fillId="2" borderId="0" xfId="0" applyFont="1" applyFill="1" applyBorder="1" applyAlignment="1" applyProtection="1">
      <alignment horizontal="left"/>
      <protection locked="0"/>
    </xf>
    <xf numFmtId="0" fontId="0" fillId="0" borderId="1" xfId="0" applyBorder="1" applyAlignment="1" applyProtection="1">
      <alignment horizontal="left"/>
      <protection locked="0"/>
    </xf>
    <xf numFmtId="0" fontId="8" fillId="2" borderId="0" xfId="0" applyFont="1" applyFill="1" applyBorder="1" applyAlignment="1" applyProtection="1">
      <alignment horizontal="left"/>
      <protection locked="0"/>
    </xf>
    <xf numFmtId="1" fontId="12" fillId="2" borderId="17" xfId="0" applyNumberFormat="1" applyFont="1" applyFill="1" applyBorder="1" applyAlignment="1" applyProtection="1">
      <alignment horizontal="center"/>
    </xf>
    <xf numFmtId="1" fontId="12" fillId="2" borderId="6" xfId="0" applyNumberFormat="1" applyFont="1" applyFill="1" applyBorder="1" applyAlignment="1" applyProtection="1">
      <alignment horizontal="center"/>
    </xf>
    <xf numFmtId="1" fontId="12" fillId="2" borderId="24" xfId="0" applyNumberFormat="1" applyFont="1" applyFill="1" applyBorder="1" applyAlignment="1" applyProtection="1">
      <alignment horizontal="center"/>
    </xf>
    <xf numFmtId="1" fontId="12" fillId="2" borderId="25" xfId="0" applyNumberFormat="1" applyFont="1" applyFill="1" applyBorder="1" applyAlignment="1" applyProtection="1">
      <alignment horizontal="center"/>
    </xf>
    <xf numFmtId="166" fontId="9" fillId="2" borderId="5" xfId="0" applyNumberFormat="1" applyFont="1" applyFill="1" applyBorder="1" applyAlignment="1" applyProtection="1">
      <alignment horizontal="center"/>
      <protection locked="0"/>
    </xf>
    <xf numFmtId="169" fontId="23" fillId="2" borderId="42" xfId="0" applyNumberFormat="1" applyFont="1" applyFill="1" applyBorder="1" applyAlignment="1" applyProtection="1">
      <alignment horizontal="center"/>
    </xf>
    <xf numFmtId="169" fontId="23" fillId="2" borderId="43" xfId="0" applyNumberFormat="1" applyFont="1" applyFill="1" applyBorder="1" applyAlignment="1" applyProtection="1">
      <alignment horizontal="center"/>
    </xf>
    <xf numFmtId="0" fontId="5" fillId="2" borderId="0" xfId="0" applyFont="1" applyFill="1" applyBorder="1" applyAlignment="1" applyProtection="1">
      <alignment horizontal="center"/>
      <protection locked="0"/>
    </xf>
    <xf numFmtId="166" fontId="9" fillId="2" borderId="0" xfId="0" applyNumberFormat="1" applyFont="1" applyFill="1" applyBorder="1" applyAlignment="1" applyProtection="1">
      <alignment horizontal="center"/>
      <protection locked="0"/>
    </xf>
    <xf numFmtId="2" fontId="23" fillId="2" borderId="35" xfId="0" applyNumberFormat="1" applyFont="1" applyFill="1" applyBorder="1" applyAlignment="1" applyProtection="1">
      <alignment horizontal="center"/>
    </xf>
    <xf numFmtId="2" fontId="23" fillId="2" borderId="36" xfId="0" applyNumberFormat="1" applyFont="1" applyFill="1" applyBorder="1" applyAlignment="1" applyProtection="1">
      <alignment horizontal="center"/>
    </xf>
    <xf numFmtId="169" fontId="23" fillId="2" borderId="33" xfId="0" applyNumberFormat="1" applyFont="1" applyFill="1" applyBorder="1" applyAlignment="1" applyProtection="1">
      <alignment horizontal="center"/>
    </xf>
    <xf numFmtId="169" fontId="23" fillId="2" borderId="34" xfId="0" applyNumberFormat="1" applyFont="1" applyFill="1" applyBorder="1" applyAlignment="1" applyProtection="1">
      <alignment horizontal="center"/>
    </xf>
    <xf numFmtId="0" fontId="13" fillId="2" borderId="16" xfId="0" applyNumberFormat="1" applyFont="1" applyFill="1" applyBorder="1" applyAlignment="1" applyProtection="1">
      <alignment horizontal="center"/>
    </xf>
    <xf numFmtId="167" fontId="9" fillId="2" borderId="35" xfId="0" applyNumberFormat="1" applyFont="1" applyFill="1" applyBorder="1" applyAlignment="1" applyProtection="1">
      <alignment horizontal="center"/>
      <protection locked="0"/>
    </xf>
    <xf numFmtId="167" fontId="0" fillId="0" borderId="35" xfId="0" applyNumberFormat="1" applyBorder="1" applyProtection="1">
      <protection locked="0"/>
    </xf>
    <xf numFmtId="0" fontId="13" fillId="2" borderId="78" xfId="0" applyNumberFormat="1" applyFont="1" applyFill="1" applyBorder="1" applyAlignment="1" applyProtection="1">
      <alignment horizontal="center"/>
    </xf>
    <xf numFmtId="0" fontId="13" fillId="2" borderId="77" xfId="0" applyNumberFormat="1" applyFont="1" applyFill="1" applyBorder="1" applyAlignment="1" applyProtection="1">
      <alignment horizontal="center"/>
    </xf>
    <xf numFmtId="0" fontId="10" fillId="4" borderId="76" xfId="0" applyNumberFormat="1" applyFont="1" applyFill="1" applyBorder="1" applyAlignment="1">
      <alignment horizontal="center"/>
    </xf>
    <xf numFmtId="0" fontId="10" fillId="4" borderId="79" xfId="0" applyNumberFormat="1" applyFont="1" applyFill="1" applyBorder="1" applyAlignment="1">
      <alignment horizontal="center"/>
    </xf>
    <xf numFmtId="0" fontId="12" fillId="2" borderId="15" xfId="0" applyFont="1" applyFill="1" applyBorder="1" applyAlignment="1">
      <alignment horizontal="right"/>
    </xf>
    <xf numFmtId="0" fontId="7" fillId="2" borderId="0" xfId="0" applyFont="1" applyFill="1" applyBorder="1" applyAlignment="1" applyProtection="1">
      <alignment horizontal="justify" vertical="center" wrapText="1"/>
    </xf>
    <xf numFmtId="3" fontId="12" fillId="2" borderId="0" xfId="0" applyNumberFormat="1" applyFont="1" applyFill="1" applyBorder="1" applyAlignment="1">
      <alignment horizontal="center"/>
    </xf>
    <xf numFmtId="0" fontId="22" fillId="4" borderId="76" xfId="0" applyNumberFormat="1" applyFont="1" applyFill="1" applyBorder="1" applyAlignment="1">
      <alignment horizontal="center"/>
    </xf>
    <xf numFmtId="0" fontId="22" fillId="4" borderId="79" xfId="0" applyNumberFormat="1" applyFont="1" applyFill="1" applyBorder="1" applyAlignment="1">
      <alignment horizontal="center"/>
    </xf>
    <xf numFmtId="0" fontId="10" fillId="4" borderId="13" xfId="0" applyNumberFormat="1" applyFont="1" applyFill="1" applyBorder="1" applyAlignment="1">
      <alignment horizontal="center"/>
    </xf>
    <xf numFmtId="0" fontId="10" fillId="4" borderId="20" xfId="0" applyNumberFormat="1" applyFont="1" applyFill="1" applyBorder="1" applyAlignment="1">
      <alignment horizontal="center"/>
    </xf>
    <xf numFmtId="0" fontId="22" fillId="4" borderId="13" xfId="0" applyNumberFormat="1" applyFont="1" applyFill="1" applyBorder="1" applyAlignment="1">
      <alignment horizontal="center"/>
    </xf>
    <xf numFmtId="0" fontId="22" fillId="4" borderId="20" xfId="0" applyNumberFormat="1" applyFont="1" applyFill="1" applyBorder="1" applyAlignment="1">
      <alignment horizontal="center"/>
    </xf>
    <xf numFmtId="0" fontId="22" fillId="4" borderId="78" xfId="0" applyNumberFormat="1" applyFont="1" applyFill="1" applyBorder="1" applyAlignment="1">
      <alignment horizontal="center"/>
    </xf>
    <xf numFmtId="169" fontId="0" fillId="0" borderId="0" xfId="0" applyNumberFormat="1" applyAlignment="1">
      <alignment horizontal="center"/>
    </xf>
    <xf numFmtId="0" fontId="19" fillId="2" borderId="22" xfId="0" applyFont="1" applyFill="1" applyBorder="1" applyAlignment="1">
      <alignment horizontal="left"/>
    </xf>
    <xf numFmtId="0" fontId="0" fillId="0" borderId="46"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14" fontId="3" fillId="2" borderId="45" xfId="0" applyNumberFormat="1" applyFont="1" applyFill="1" applyBorder="1" applyAlignment="1" applyProtection="1">
      <alignment horizontal="left"/>
      <protection locked="0"/>
    </xf>
    <xf numFmtId="0" fontId="3" fillId="2" borderId="45" xfId="0" applyFont="1" applyFill="1" applyBorder="1" applyAlignment="1" applyProtection="1">
      <alignment horizontal="left"/>
      <protection locked="0"/>
    </xf>
    <xf numFmtId="0" fontId="0" fillId="2" borderId="0" xfId="0" applyFill="1" applyBorder="1" applyAlignment="1">
      <alignment horizontal="center"/>
    </xf>
    <xf numFmtId="0" fontId="0" fillId="2" borderId="26" xfId="0" applyFill="1" applyBorder="1" applyAlignment="1">
      <alignment horizontal="center"/>
    </xf>
    <xf numFmtId="14" fontId="0" fillId="2" borderId="51" xfId="0" applyNumberFormat="1" applyFill="1" applyBorder="1" applyAlignment="1" applyProtection="1">
      <alignment horizontal="center"/>
      <protection locked="0"/>
    </xf>
    <xf numFmtId="169" fontId="0" fillId="2" borderId="50" xfId="0" applyNumberFormat="1" applyFill="1" applyBorder="1" applyAlignment="1" applyProtection="1">
      <alignment horizontal="center"/>
      <protection locked="0"/>
    </xf>
    <xf numFmtId="0" fontId="0" fillId="2" borderId="51" xfId="0" applyFill="1" applyBorder="1" applyAlignment="1" applyProtection="1">
      <alignment horizontal="center"/>
      <protection locked="0"/>
    </xf>
    <xf numFmtId="169" fontId="0" fillId="2" borderId="55" xfId="0" applyNumberFormat="1" applyFill="1" applyBorder="1" applyAlignment="1" applyProtection="1">
      <alignment horizontal="center"/>
      <protection locked="0"/>
    </xf>
    <xf numFmtId="169" fontId="0" fillId="2" borderId="53" xfId="0" applyNumberFormat="1" applyFill="1" applyBorder="1" applyAlignment="1" applyProtection="1">
      <alignment horizontal="center"/>
      <protection locked="0"/>
    </xf>
    <xf numFmtId="14" fontId="0" fillId="2" borderId="53" xfId="0" applyNumberFormat="1" applyFill="1" applyBorder="1" applyAlignment="1" applyProtection="1">
      <alignment horizontal="center"/>
      <protection locked="0"/>
    </xf>
    <xf numFmtId="0" fontId="0" fillId="2" borderId="53" xfId="0" applyFill="1" applyBorder="1" applyAlignment="1" applyProtection="1">
      <alignment horizontal="center"/>
      <protection locked="0"/>
    </xf>
    <xf numFmtId="14" fontId="0" fillId="2" borderId="55" xfId="0" applyNumberFormat="1" applyFill="1" applyBorder="1" applyAlignment="1" applyProtection="1">
      <alignment horizontal="center"/>
      <protection locked="0"/>
    </xf>
    <xf numFmtId="0" fontId="0" fillId="2" borderId="55" xfId="0" applyFill="1" applyBorder="1" applyAlignment="1" applyProtection="1">
      <alignment horizontal="center"/>
      <protection locked="0"/>
    </xf>
    <xf numFmtId="164" fontId="3" fillId="2" borderId="45" xfId="0" applyNumberFormat="1" applyFont="1" applyFill="1" applyBorder="1" applyAlignment="1" applyProtection="1">
      <alignment horizontal="left"/>
      <protection locked="0"/>
    </xf>
    <xf numFmtId="0" fontId="0" fillId="2" borderId="48" xfId="0" applyFill="1" applyBorder="1" applyAlignment="1">
      <alignment horizontal="center"/>
    </xf>
    <xf numFmtId="0" fontId="0" fillId="2" borderId="2" xfId="0" applyFill="1" applyBorder="1" applyAlignment="1">
      <alignment horizontal="center"/>
    </xf>
    <xf numFmtId="0" fontId="0" fillId="2" borderId="4" xfId="0" applyFill="1" applyBorder="1" applyAlignment="1">
      <alignment horizontal="center"/>
    </xf>
    <xf numFmtId="49" fontId="3" fillId="2" borderId="1" xfId="0" applyNumberFormat="1" applyFont="1" applyFill="1" applyBorder="1" applyAlignment="1" applyProtection="1">
      <alignment horizontal="left"/>
      <protection locked="0"/>
    </xf>
    <xf numFmtId="3" fontId="15" fillId="3" borderId="30" xfId="0" applyNumberFormat="1" applyFont="1" applyFill="1" applyBorder="1" applyAlignment="1" applyProtection="1">
      <alignment horizontal="center"/>
      <protection locked="0"/>
    </xf>
    <xf numFmtId="3" fontId="15" fillId="3" borderId="31" xfId="0" applyNumberFormat="1" applyFont="1" applyFill="1" applyBorder="1" applyAlignment="1" applyProtection="1">
      <alignment horizontal="center"/>
      <protection locked="0"/>
    </xf>
    <xf numFmtId="3" fontId="15" fillId="3" borderId="32" xfId="0" applyNumberFormat="1" applyFont="1" applyFill="1" applyBorder="1" applyAlignment="1" applyProtection="1">
      <alignment horizontal="center"/>
      <protection locked="0"/>
    </xf>
    <xf numFmtId="0" fontId="0" fillId="2" borderId="0" xfId="0" applyFill="1" applyBorder="1" applyAlignment="1">
      <alignment horizontal="right"/>
    </xf>
    <xf numFmtId="0" fontId="0" fillId="2" borderId="4" xfId="0" applyFill="1" applyBorder="1" applyAlignment="1">
      <alignment horizontal="right"/>
    </xf>
    <xf numFmtId="0" fontId="4" fillId="2" borderId="0" xfId="0" applyFont="1" applyFill="1" applyBorder="1" applyAlignment="1">
      <alignment horizontal="left"/>
    </xf>
    <xf numFmtId="0" fontId="0" fillId="2" borderId="47" xfId="0" applyFill="1" applyBorder="1" applyAlignment="1">
      <alignment horizontal="center"/>
    </xf>
    <xf numFmtId="3" fontId="15" fillId="3" borderId="30" xfId="0" applyNumberFormat="1" applyFont="1" applyFill="1" applyBorder="1" applyAlignment="1">
      <alignment horizontal="center"/>
    </xf>
    <xf numFmtId="3" fontId="15" fillId="3" borderId="31" xfId="0" applyNumberFormat="1" applyFont="1" applyFill="1" applyBorder="1" applyAlignment="1">
      <alignment horizontal="center"/>
    </xf>
    <xf numFmtId="3" fontId="15" fillId="3" borderId="32" xfId="0" applyNumberFormat="1" applyFont="1" applyFill="1" applyBorder="1" applyAlignment="1">
      <alignment horizontal="center"/>
    </xf>
    <xf numFmtId="49" fontId="6" fillId="2" borderId="52" xfId="0" applyNumberFormat="1" applyFont="1" applyFill="1" applyBorder="1" applyAlignment="1">
      <alignment horizontal="center"/>
    </xf>
    <xf numFmtId="0" fontId="3" fillId="2" borderId="0" xfId="0" applyFont="1" applyFill="1" applyBorder="1" applyAlignment="1">
      <alignment horizontal="right"/>
    </xf>
    <xf numFmtId="49" fontId="6" fillId="2" borderId="30" xfId="0" applyNumberFormat="1" applyFont="1" applyFill="1" applyBorder="1" applyAlignment="1">
      <alignment horizontal="center"/>
    </xf>
    <xf numFmtId="49" fontId="6" fillId="2" borderId="31" xfId="0" applyNumberFormat="1" applyFont="1" applyFill="1" applyBorder="1" applyAlignment="1">
      <alignment horizontal="center"/>
    </xf>
    <xf numFmtId="49" fontId="6" fillId="2" borderId="32" xfId="0" applyNumberFormat="1" applyFont="1" applyFill="1" applyBorder="1" applyAlignment="1">
      <alignment horizontal="center"/>
    </xf>
    <xf numFmtId="0" fontId="3" fillId="2" borderId="15" xfId="0" applyFont="1" applyFill="1" applyBorder="1" applyAlignment="1">
      <alignment horizontal="right"/>
    </xf>
    <xf numFmtId="0" fontId="3" fillId="2" borderId="44" xfId="0" applyFont="1" applyFill="1" applyBorder="1" applyAlignment="1">
      <alignment horizontal="right"/>
    </xf>
    <xf numFmtId="0" fontId="0" fillId="2" borderId="54" xfId="0" applyFill="1" applyBorder="1" applyAlignment="1">
      <alignment horizontal="center"/>
    </xf>
    <xf numFmtId="1" fontId="0" fillId="2" borderId="51" xfId="0" applyNumberFormat="1" applyFill="1" applyBorder="1" applyAlignment="1" applyProtection="1">
      <alignment horizontal="center"/>
      <protection locked="0"/>
    </xf>
    <xf numFmtId="165" fontId="3" fillId="2" borderId="1" xfId="0" applyNumberFormat="1" applyFont="1" applyFill="1" applyBorder="1" applyAlignment="1" applyProtection="1">
      <alignment horizontal="left"/>
      <protection locked="0"/>
    </xf>
    <xf numFmtId="0" fontId="3" fillId="2" borderId="53" xfId="0" applyFont="1" applyFill="1" applyBorder="1" applyAlignment="1">
      <alignment horizontal="center" wrapText="1"/>
    </xf>
    <xf numFmtId="0" fontId="3" fillId="2" borderId="56" xfId="0" applyFont="1" applyFill="1" applyBorder="1" applyAlignment="1">
      <alignment horizontal="center" wrapText="1"/>
    </xf>
    <xf numFmtId="0" fontId="2" fillId="3" borderId="57" xfId="0" applyFont="1" applyFill="1" applyBorder="1" applyAlignment="1" applyProtection="1">
      <alignment horizontal="center"/>
      <protection locked="0"/>
    </xf>
    <xf numFmtId="3" fontId="0" fillId="2" borderId="0" xfId="0" applyNumberFormat="1" applyFill="1" applyBorder="1" applyAlignment="1" applyProtection="1">
      <alignment horizontal="center"/>
      <protection locked="0"/>
    </xf>
    <xf numFmtId="1" fontId="0" fillId="2" borderId="53" xfId="0" applyNumberFormat="1" applyFill="1" applyBorder="1" applyAlignment="1" applyProtection="1">
      <alignment horizontal="center"/>
      <protection locked="0"/>
    </xf>
    <xf numFmtId="0" fontId="4" fillId="2" borderId="0" xfId="0" applyFont="1" applyFill="1" applyBorder="1" applyAlignment="1">
      <alignment horizontal="center"/>
    </xf>
    <xf numFmtId="0" fontId="8" fillId="2" borderId="0" xfId="0" applyFont="1" applyFill="1" applyBorder="1" applyAlignment="1">
      <alignment horizontal="left"/>
    </xf>
    <xf numFmtId="0" fontId="19" fillId="2" borderId="22" xfId="0" applyFont="1" applyFill="1" applyBorder="1" applyAlignment="1" applyProtection="1">
      <alignment horizontal="left"/>
    </xf>
    <xf numFmtId="0" fontId="3" fillId="2" borderId="53" xfId="0" applyFont="1" applyFill="1" applyBorder="1" applyAlignment="1" applyProtection="1">
      <alignment horizontal="center" wrapText="1"/>
      <protection locked="0"/>
    </xf>
    <xf numFmtId="0" fontId="3" fillId="2" borderId="56" xfId="0" applyFont="1" applyFill="1" applyBorder="1" applyAlignment="1" applyProtection="1">
      <alignment horizontal="center" wrapText="1"/>
      <protection locked="0"/>
    </xf>
    <xf numFmtId="1" fontId="0" fillId="2" borderId="55" xfId="0" applyNumberFormat="1" applyFill="1" applyBorder="1" applyAlignment="1" applyProtection="1">
      <alignment horizontal="center"/>
      <protection locked="0"/>
    </xf>
    <xf numFmtId="0" fontId="8" fillId="2" borderId="0" xfId="0" applyFont="1" applyFill="1" applyBorder="1" applyAlignment="1">
      <alignment horizontal="center"/>
    </xf>
    <xf numFmtId="0" fontId="2" fillId="3" borderId="57" xfId="0" applyFont="1" applyFill="1" applyBorder="1" applyAlignment="1">
      <alignment horizontal="center"/>
    </xf>
    <xf numFmtId="0" fontId="1" fillId="2" borderId="1" xfId="0" applyFont="1" applyFill="1" applyBorder="1" applyAlignment="1" applyProtection="1">
      <alignment horizontal="center"/>
      <protection locked="0"/>
    </xf>
    <xf numFmtId="0" fontId="7" fillId="2" borderId="0" xfId="0" applyFont="1" applyFill="1" applyBorder="1" applyAlignment="1">
      <alignment horizontal="justify" vertical="center" wrapText="1"/>
    </xf>
    <xf numFmtId="169" fontId="6" fillId="2" borderId="30" xfId="0" applyNumberFormat="1" applyFont="1" applyFill="1" applyBorder="1" applyAlignment="1">
      <alignment horizontal="center"/>
    </xf>
    <xf numFmtId="169" fontId="6" fillId="2" borderId="31" xfId="0" applyNumberFormat="1" applyFont="1" applyFill="1" applyBorder="1" applyAlignment="1">
      <alignment horizontal="center"/>
    </xf>
    <xf numFmtId="169" fontId="6" fillId="2" borderId="32" xfId="0" applyNumberFormat="1" applyFont="1" applyFill="1" applyBorder="1" applyAlignment="1">
      <alignment horizontal="center"/>
    </xf>
    <xf numFmtId="0" fontId="17" fillId="2" borderId="3" xfId="0" applyFont="1" applyFill="1" applyBorder="1" applyAlignment="1">
      <alignment horizontal="center"/>
    </xf>
    <xf numFmtId="0" fontId="17" fillId="2" borderId="4" xfId="0" applyFont="1" applyFill="1" applyBorder="1" applyAlignment="1">
      <alignment horizontal="center"/>
    </xf>
    <xf numFmtId="0" fontId="1" fillId="2" borderId="55" xfId="0" applyFont="1" applyFill="1" applyBorder="1" applyAlignment="1" applyProtection="1">
      <alignment horizontal="center"/>
      <protection locked="0"/>
    </xf>
    <xf numFmtId="0" fontId="0" fillId="0" borderId="46" xfId="0" applyBorder="1" applyAlignment="1" applyProtection="1">
      <alignment horizontal="center"/>
      <protection locked="0"/>
    </xf>
    <xf numFmtId="0" fontId="0" fillId="0" borderId="47" xfId="0" applyBorder="1" applyAlignment="1" applyProtection="1">
      <alignment horizontal="center"/>
      <protection locked="0"/>
    </xf>
    <xf numFmtId="0" fontId="0" fillId="2" borderId="54" xfId="0" applyFill="1" applyBorder="1" applyAlignment="1" applyProtection="1">
      <alignment horizontal="center"/>
      <protection locked="0"/>
    </xf>
    <xf numFmtId="169" fontId="6" fillId="2" borderId="52" xfId="0" applyNumberFormat="1" applyFont="1" applyFill="1" applyBorder="1" applyAlignment="1" applyProtection="1">
      <alignment horizontal="center"/>
    </xf>
    <xf numFmtId="0" fontId="1" fillId="2" borderId="0" xfId="0" applyFont="1" applyFill="1" applyBorder="1" applyAlignment="1">
      <alignment horizontal="justify" vertical="center" wrapText="1"/>
    </xf>
    <xf numFmtId="0" fontId="0" fillId="2" borderId="0" xfId="0" applyFill="1" applyBorder="1" applyAlignment="1">
      <alignment horizontal="justify" vertical="center" wrapText="1"/>
    </xf>
    <xf numFmtId="0" fontId="0" fillId="0" borderId="0" xfId="0" applyAlignment="1">
      <alignment horizontal="justify" vertical="center" wrapText="1"/>
    </xf>
    <xf numFmtId="0" fontId="3" fillId="2" borderId="0" xfId="0" applyFont="1" applyFill="1" applyBorder="1" applyAlignment="1">
      <alignment horizontal="center"/>
    </xf>
    <xf numFmtId="0" fontId="0" fillId="2" borderId="0" xfId="0" applyFill="1" applyBorder="1" applyAlignment="1">
      <alignment horizontal="justify" vertical="center"/>
    </xf>
    <xf numFmtId="0" fontId="0" fillId="2" borderId="3" xfId="0" applyFill="1" applyBorder="1" applyAlignment="1">
      <alignment horizontal="center"/>
    </xf>
    <xf numFmtId="0" fontId="5" fillId="2" borderId="0" xfId="0" applyFont="1" applyFill="1" applyBorder="1" applyAlignment="1">
      <alignment horizontal="center"/>
    </xf>
    <xf numFmtId="0" fontId="5" fillId="2" borderId="0" xfId="0" applyFont="1" applyFill="1" applyBorder="1" applyAlignment="1" applyProtection="1">
      <alignment horizontal="center"/>
    </xf>
    <xf numFmtId="0" fontId="0" fillId="2" borderId="0" xfId="0" applyFill="1" applyBorder="1" applyAlignment="1" applyProtection="1">
      <alignment horizontal="center"/>
    </xf>
    <xf numFmtId="0" fontId="0" fillId="2" borderId="0" xfId="0" applyFill="1" applyBorder="1" applyProtection="1"/>
    <xf numFmtId="0" fontId="0" fillId="2" borderId="49" xfId="0" applyFill="1" applyBorder="1" applyAlignment="1" applyProtection="1">
      <alignment horizontal="center"/>
    </xf>
    <xf numFmtId="0" fontId="1" fillId="2" borderId="0" xfId="0" applyFont="1" applyFill="1" applyBorder="1" applyAlignment="1" applyProtection="1">
      <alignment horizontal="center"/>
    </xf>
    <xf numFmtId="0" fontId="10" fillId="3" borderId="28" xfId="0" applyFont="1" applyFill="1" applyBorder="1" applyAlignment="1" applyProtection="1">
      <alignment horizontal="center"/>
    </xf>
    <xf numFmtId="0" fontId="10" fillId="3" borderId="16" xfId="0" applyFont="1" applyFill="1" applyBorder="1" applyAlignment="1" applyProtection="1">
      <alignment horizontal="center"/>
    </xf>
    <xf numFmtId="0" fontId="10" fillId="3" borderId="15" xfId="0" applyFont="1" applyFill="1" applyBorder="1" applyAlignment="1" applyProtection="1">
      <alignment horizontal="center"/>
    </xf>
    <xf numFmtId="0" fontId="10" fillId="3" borderId="28" xfId="0" applyFont="1" applyFill="1" applyBorder="1" applyAlignment="1" applyProtection="1">
      <alignment horizontal="center"/>
    </xf>
    <xf numFmtId="2" fontId="10" fillId="3" borderId="15" xfId="0" applyNumberFormat="1" applyFont="1" applyFill="1" applyBorder="1" applyAlignment="1" applyProtection="1">
      <alignment horizontal="center"/>
    </xf>
    <xf numFmtId="2" fontId="10" fillId="3" borderId="16" xfId="0" applyNumberFormat="1" applyFont="1" applyFill="1" applyBorder="1" applyAlignment="1" applyProtection="1">
      <alignment horizontal="center"/>
    </xf>
    <xf numFmtId="0" fontId="10" fillId="3" borderId="29" xfId="0" applyFont="1" applyFill="1" applyBorder="1" applyAlignment="1" applyProtection="1">
      <alignment horizontal="center"/>
    </xf>
    <xf numFmtId="0" fontId="10" fillId="3" borderId="27" xfId="0" applyFont="1" applyFill="1" applyBorder="1" applyAlignment="1" applyProtection="1">
      <alignment horizontal="center"/>
    </xf>
    <xf numFmtId="0" fontId="10" fillId="3" borderId="26" xfId="0" applyFont="1" applyFill="1" applyBorder="1" applyAlignment="1" applyProtection="1">
      <alignment horizontal="center"/>
    </xf>
    <xf numFmtId="0" fontId="20" fillId="3" borderId="65" xfId="0" applyFont="1" applyFill="1" applyBorder="1" applyAlignment="1" applyProtection="1">
      <alignment horizontal="center"/>
    </xf>
    <xf numFmtId="0" fontId="10" fillId="3" borderId="66" xfId="0" applyFont="1" applyFill="1" applyBorder="1" applyAlignment="1" applyProtection="1">
      <alignment horizontal="center"/>
    </xf>
    <xf numFmtId="0" fontId="20" fillId="3" borderId="69" xfId="0" applyFont="1" applyFill="1" applyBorder="1" applyAlignment="1" applyProtection="1">
      <alignment horizontal="center"/>
    </xf>
    <xf numFmtId="0" fontId="10" fillId="3" borderId="68" xfId="0" applyFont="1" applyFill="1" applyBorder="1" applyAlignment="1" applyProtection="1">
      <alignment horizontal="center"/>
    </xf>
    <xf numFmtId="0" fontId="10" fillId="3" borderId="67" xfId="0" applyFont="1" applyFill="1" applyBorder="1" applyAlignment="1" applyProtection="1">
      <alignment horizontal="center"/>
    </xf>
    <xf numFmtId="0" fontId="10" fillId="3" borderId="73" xfId="0" applyFont="1" applyFill="1" applyBorder="1" applyAlignment="1" applyProtection="1">
      <alignment horizontal="center"/>
    </xf>
    <xf numFmtId="0" fontId="10" fillId="3" borderId="69" xfId="0" applyFont="1" applyFill="1" applyBorder="1" applyAlignment="1" applyProtection="1">
      <alignment horizontal="center"/>
    </xf>
    <xf numFmtId="0" fontId="10" fillId="3" borderId="74" xfId="0" applyFont="1" applyFill="1" applyBorder="1" applyAlignment="1" applyProtection="1">
      <alignment horizontal="center"/>
    </xf>
    <xf numFmtId="0" fontId="0" fillId="2" borderId="0" xfId="0" applyFill="1" applyBorder="1" applyAlignment="1" applyProtection="1">
      <alignment horizontal="left"/>
    </xf>
    <xf numFmtId="165" fontId="3" fillId="2" borderId="0" xfId="0" applyNumberFormat="1" applyFont="1" applyFill="1" applyBorder="1" applyAlignment="1" applyProtection="1">
      <alignment horizontal="left"/>
    </xf>
    <xf numFmtId="0" fontId="0" fillId="2" borderId="0" xfId="0" applyFill="1" applyBorder="1" applyAlignment="1" applyProtection="1">
      <alignment horizontal="center"/>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28575</xdr:rowOff>
    </xdr:from>
    <xdr:to>
      <xdr:col>7</xdr:col>
      <xdr:colOff>238125</xdr:colOff>
      <xdr:row>3</xdr:row>
      <xdr:rowOff>57150</xdr:rowOff>
    </xdr:to>
    <xdr:pic>
      <xdr:nvPicPr>
        <xdr:cNvPr id="1025" name="Picture 1" descr="DEP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80975"/>
          <a:ext cx="17526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xdr:row>
      <xdr:rowOff>19050</xdr:rowOff>
    </xdr:from>
    <xdr:to>
      <xdr:col>8</xdr:col>
      <xdr:colOff>28575</xdr:colOff>
      <xdr:row>3</xdr:row>
      <xdr:rowOff>47625</xdr:rowOff>
    </xdr:to>
    <xdr:pic>
      <xdr:nvPicPr>
        <xdr:cNvPr id="2049" name="Picture 1" descr="DEP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71450"/>
          <a:ext cx="17526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19050</xdr:rowOff>
    </xdr:from>
    <xdr:to>
      <xdr:col>8</xdr:col>
      <xdr:colOff>19050</xdr:colOff>
      <xdr:row>3</xdr:row>
      <xdr:rowOff>47625</xdr:rowOff>
    </xdr:to>
    <xdr:pic>
      <xdr:nvPicPr>
        <xdr:cNvPr id="3073" name="Picture 1" descr="DEP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71450"/>
          <a:ext cx="17526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132"/>
  <sheetViews>
    <sheetView tabSelected="1" workbookViewId="0">
      <selection activeCell="F5" sqref="F5:T5"/>
    </sheetView>
  </sheetViews>
  <sheetFormatPr defaultRowHeight="12.75" x14ac:dyDescent="0.2"/>
  <cols>
    <col min="1" max="1" width="2.7109375" customWidth="1"/>
    <col min="2" max="3" width="3.7109375" customWidth="1"/>
    <col min="4" max="5" width="5" customWidth="1"/>
    <col min="6" max="6" width="3.7109375" customWidth="1"/>
    <col min="7" max="8" width="5" customWidth="1"/>
    <col min="9" max="9" width="3.7109375" customWidth="1"/>
    <col min="10" max="11" width="5" customWidth="1"/>
    <col min="12" max="12" width="3.7109375" customWidth="1"/>
    <col min="13" max="14" width="5" customWidth="1"/>
    <col min="15" max="15" width="3.7109375" customWidth="1"/>
    <col min="16" max="17" width="5" customWidth="1"/>
    <col min="18" max="18" width="3.7109375" customWidth="1"/>
    <col min="19" max="20" width="5" customWidth="1"/>
    <col min="21" max="21" width="3.7109375" customWidth="1"/>
    <col min="22" max="23" width="5" customWidth="1"/>
    <col min="24" max="24" width="3.7109375" customWidth="1"/>
    <col min="25" max="26" width="5" customWidth="1"/>
    <col min="27" max="27" width="3.7109375" customWidth="1"/>
    <col min="28" max="29" width="5" customWidth="1"/>
    <col min="30" max="30" width="3.7109375" customWidth="1"/>
    <col min="31" max="32" width="5" customWidth="1"/>
    <col min="33" max="33" width="3.7109375" customWidth="1"/>
    <col min="34" max="35" width="5" customWidth="1"/>
    <col min="36" max="36" width="2.7109375" customWidth="1"/>
    <col min="37" max="40" width="9.140625" hidden="1" customWidth="1"/>
    <col min="41" max="41" width="9.140625" style="28" hidden="1" customWidth="1"/>
    <col min="42" max="42" width="10.140625" style="28" hidden="1" customWidth="1"/>
    <col min="43" max="44" width="9.140625" style="28" hidden="1" customWidth="1"/>
    <col min="45" max="46" width="10.42578125" style="28" hidden="1" customWidth="1"/>
    <col min="47" max="47" width="9.140625" style="28" hidden="1" customWidth="1"/>
    <col min="48" max="48" width="10.42578125" style="28" hidden="1" customWidth="1"/>
    <col min="49" max="50" width="9.140625" style="28" hidden="1" customWidth="1"/>
    <col min="51" max="51" width="10.5703125" style="28" hidden="1" customWidth="1"/>
    <col min="52" max="54" width="9.140625" style="28" hidden="1" customWidth="1"/>
    <col min="55" max="55" width="9.140625" style="28" customWidth="1"/>
    <col min="56" max="80" width="9.140625" style="28"/>
  </cols>
  <sheetData>
    <row r="1" spans="1:54" ht="12" customHeight="1" thickTop="1" x14ac:dyDescent="0.2">
      <c r="A1" s="133"/>
      <c r="B1" s="184" t="s">
        <v>112</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36"/>
      <c r="AL1">
        <v>1</v>
      </c>
      <c r="AM1">
        <v>2012</v>
      </c>
      <c r="AN1" s="24" t="s">
        <v>81</v>
      </c>
    </row>
    <row r="2" spans="1:54" ht="15" x14ac:dyDescent="0.25">
      <c r="A2" s="134"/>
      <c r="B2" s="209" t="s">
        <v>19</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137"/>
      <c r="AL2">
        <v>2</v>
      </c>
      <c r="AM2">
        <v>2013</v>
      </c>
    </row>
    <row r="3" spans="1:54" ht="15" x14ac:dyDescent="0.25">
      <c r="A3" s="134"/>
      <c r="B3" s="209" t="s">
        <v>38</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137"/>
      <c r="AL3">
        <v>3</v>
      </c>
      <c r="AM3">
        <v>2014</v>
      </c>
    </row>
    <row r="4" spans="1:54" ht="12.75" customHeight="1" x14ac:dyDescent="0.2">
      <c r="A4" s="134"/>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1"/>
      <c r="AJ4" s="137"/>
      <c r="AL4">
        <v>4</v>
      </c>
      <c r="AM4">
        <v>2015</v>
      </c>
    </row>
    <row r="5" spans="1:54" ht="12.75" customHeight="1" x14ac:dyDescent="0.2">
      <c r="A5" s="134"/>
      <c r="B5" s="98" t="s">
        <v>0</v>
      </c>
      <c r="C5" s="98"/>
      <c r="D5" s="98"/>
      <c r="E5" s="98"/>
      <c r="F5" s="67"/>
      <c r="G5" s="67"/>
      <c r="H5" s="67"/>
      <c r="I5" s="67"/>
      <c r="J5" s="67"/>
      <c r="K5" s="67"/>
      <c r="L5" s="67"/>
      <c r="M5" s="99"/>
      <c r="N5" s="99"/>
      <c r="O5" s="99"/>
      <c r="P5" s="99"/>
      <c r="Q5" s="99"/>
      <c r="R5" s="99"/>
      <c r="S5" s="99"/>
      <c r="T5" s="99"/>
      <c r="U5" s="12"/>
      <c r="V5" s="12"/>
      <c r="W5" s="3" t="s">
        <v>12</v>
      </c>
      <c r="X5" s="3"/>
      <c r="Y5" s="8">
        <v>1</v>
      </c>
      <c r="Z5" s="100" t="s">
        <v>57</v>
      </c>
      <c r="AA5" s="100"/>
      <c r="AB5" s="100"/>
      <c r="AC5" s="100"/>
      <c r="AD5" s="100"/>
      <c r="AE5" s="56" t="s">
        <v>13</v>
      </c>
      <c r="AF5" s="56"/>
      <c r="AG5" s="68">
        <v>2013</v>
      </c>
      <c r="AH5" s="68"/>
      <c r="AI5" s="68"/>
      <c r="AJ5" s="137"/>
      <c r="AL5">
        <v>5</v>
      </c>
    </row>
    <row r="6" spans="1:54" ht="12.75" customHeight="1" x14ac:dyDescent="0.2">
      <c r="A6" s="134"/>
      <c r="B6" s="98" t="s">
        <v>1</v>
      </c>
      <c r="C6" s="98"/>
      <c r="D6" s="98"/>
      <c r="E6" s="98"/>
      <c r="F6" s="67"/>
      <c r="G6" s="67"/>
      <c r="H6" s="67"/>
      <c r="I6" s="67"/>
      <c r="J6" s="67"/>
      <c r="K6" s="67"/>
      <c r="L6" s="6"/>
      <c r="M6" s="4"/>
      <c r="N6" s="4" t="s">
        <v>4</v>
      </c>
      <c r="O6" s="6"/>
      <c r="P6" s="67"/>
      <c r="Q6" s="67"/>
      <c r="R6" s="67"/>
      <c r="S6" s="67"/>
      <c r="T6" s="67"/>
      <c r="U6" s="97"/>
      <c r="V6" s="97"/>
      <c r="W6" s="56" t="s">
        <v>14</v>
      </c>
      <c r="X6" s="56"/>
      <c r="Y6" s="56"/>
      <c r="Z6" s="56"/>
      <c r="AA6" s="67"/>
      <c r="AB6" s="67"/>
      <c r="AC6" s="67"/>
      <c r="AD6" s="4"/>
      <c r="AE6" s="56" t="s">
        <v>15</v>
      </c>
      <c r="AF6" s="56"/>
      <c r="AG6" s="69"/>
      <c r="AH6" s="69"/>
      <c r="AI6" s="69"/>
      <c r="AJ6" s="137"/>
      <c r="AL6">
        <v>6</v>
      </c>
    </row>
    <row r="7" spans="1:54" ht="12.75" customHeight="1" x14ac:dyDescent="0.2">
      <c r="A7" s="134"/>
      <c r="B7" s="98" t="s">
        <v>2</v>
      </c>
      <c r="C7" s="98"/>
      <c r="D7" s="98"/>
      <c r="E7" s="98"/>
      <c r="F7" s="67"/>
      <c r="G7" s="67"/>
      <c r="H7" s="67"/>
      <c r="I7" s="210"/>
      <c r="J7" s="210"/>
      <c r="K7" s="210"/>
      <c r="L7" s="210"/>
      <c r="M7" s="210"/>
      <c r="N7" s="210"/>
      <c r="O7" s="210"/>
      <c r="P7" s="210"/>
      <c r="Q7" s="210"/>
      <c r="R7" s="210"/>
      <c r="S7" s="210"/>
      <c r="T7" s="210"/>
      <c r="U7" s="210"/>
      <c r="V7" s="210"/>
      <c r="W7" s="231" t="s">
        <v>42</v>
      </c>
      <c r="X7" s="231"/>
      <c r="Y7" s="231"/>
      <c r="Z7" s="231"/>
      <c r="AA7" s="231"/>
      <c r="AB7" s="231"/>
      <c r="AC7" s="231"/>
      <c r="AD7" s="231"/>
      <c r="AE7" s="231"/>
      <c r="AF7" s="231"/>
      <c r="AG7" s="231"/>
      <c r="AH7" s="231"/>
      <c r="AI7" s="231"/>
      <c r="AJ7" s="137"/>
      <c r="AL7">
        <v>7</v>
      </c>
    </row>
    <row r="8" spans="1:54" ht="12.75" customHeight="1" x14ac:dyDescent="0.2">
      <c r="A8" s="134"/>
      <c r="B8" s="80"/>
      <c r="C8" s="80"/>
      <c r="D8" s="80"/>
      <c r="E8" s="80"/>
      <c r="F8" s="81"/>
      <c r="G8" s="81"/>
      <c r="H8" s="19"/>
      <c r="I8" s="19"/>
      <c r="J8" s="213"/>
      <c r="K8" s="213"/>
      <c r="L8" s="213"/>
      <c r="M8" s="213"/>
      <c r="N8" s="213"/>
      <c r="O8" s="213"/>
      <c r="P8" s="213"/>
      <c r="Q8" s="213"/>
      <c r="R8" s="213"/>
      <c r="S8" s="213"/>
      <c r="T8" s="213"/>
      <c r="U8" s="213"/>
      <c r="V8" s="213"/>
      <c r="W8" s="56" t="s">
        <v>16</v>
      </c>
      <c r="X8" s="56"/>
      <c r="Y8" s="56"/>
      <c r="Z8" s="56"/>
      <c r="AA8" s="56"/>
      <c r="AB8" s="67"/>
      <c r="AC8" s="67"/>
      <c r="AD8" s="67"/>
      <c r="AE8" s="67"/>
      <c r="AF8" s="67"/>
      <c r="AG8" s="232"/>
      <c r="AH8" s="233"/>
      <c r="AI8" s="211"/>
      <c r="AJ8" s="137"/>
      <c r="AL8">
        <v>8</v>
      </c>
    </row>
    <row r="9" spans="1:54" ht="12.75" customHeight="1" thickBot="1" x14ac:dyDescent="0.25">
      <c r="A9" s="134"/>
      <c r="B9" s="212"/>
      <c r="C9" s="212"/>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137"/>
      <c r="AL9">
        <v>9</v>
      </c>
    </row>
    <row r="10" spans="1:54" ht="12.75" customHeight="1" x14ac:dyDescent="0.25">
      <c r="A10" s="134"/>
      <c r="B10" s="214" t="s">
        <v>30</v>
      </c>
      <c r="C10" s="215"/>
      <c r="D10" s="216" t="s">
        <v>27</v>
      </c>
      <c r="E10" s="216"/>
      <c r="F10" s="214" t="s">
        <v>28</v>
      </c>
      <c r="G10" s="216"/>
      <c r="H10" s="216"/>
      <c r="I10" s="216"/>
      <c r="J10" s="216"/>
      <c r="K10" s="215"/>
      <c r="L10" s="217"/>
      <c r="M10" s="218" t="s">
        <v>41</v>
      </c>
      <c r="N10" s="218"/>
      <c r="O10" s="218"/>
      <c r="P10" s="218"/>
      <c r="Q10" s="219"/>
      <c r="R10" s="214" t="s">
        <v>29</v>
      </c>
      <c r="S10" s="216"/>
      <c r="T10" s="216"/>
      <c r="U10" s="216"/>
      <c r="V10" s="216"/>
      <c r="W10" s="215"/>
      <c r="X10" s="214" t="s">
        <v>53</v>
      </c>
      <c r="Y10" s="216"/>
      <c r="Z10" s="216"/>
      <c r="AA10" s="216"/>
      <c r="AB10" s="216"/>
      <c r="AC10" s="215"/>
      <c r="AD10" s="216" t="s">
        <v>39</v>
      </c>
      <c r="AE10" s="216"/>
      <c r="AF10" s="216"/>
      <c r="AG10" s="216"/>
      <c r="AH10" s="216"/>
      <c r="AI10" s="215"/>
      <c r="AJ10" s="137"/>
      <c r="AL10">
        <v>10</v>
      </c>
      <c r="AO10" s="53" t="s">
        <v>107</v>
      </c>
    </row>
    <row r="11" spans="1:54" ht="12.75" customHeight="1" thickBot="1" x14ac:dyDescent="0.25">
      <c r="A11" s="134"/>
      <c r="B11" s="220"/>
      <c r="C11" s="221"/>
      <c r="D11" s="222" t="s">
        <v>31</v>
      </c>
      <c r="E11" s="222"/>
      <c r="F11" s="223" t="s">
        <v>82</v>
      </c>
      <c r="G11" s="224" t="s">
        <v>32</v>
      </c>
      <c r="H11" s="224"/>
      <c r="I11" s="225" t="s">
        <v>82</v>
      </c>
      <c r="J11" s="224" t="s">
        <v>33</v>
      </c>
      <c r="K11" s="226"/>
      <c r="L11" s="223" t="s">
        <v>82</v>
      </c>
      <c r="M11" s="224" t="s">
        <v>32</v>
      </c>
      <c r="N11" s="224"/>
      <c r="O11" s="225" t="s">
        <v>82</v>
      </c>
      <c r="P11" s="227" t="s">
        <v>33</v>
      </c>
      <c r="Q11" s="226"/>
      <c r="R11" s="223" t="s">
        <v>82</v>
      </c>
      <c r="S11" s="224" t="s">
        <v>32</v>
      </c>
      <c r="T11" s="224"/>
      <c r="U11" s="225" t="s">
        <v>82</v>
      </c>
      <c r="V11" s="227" t="s">
        <v>33</v>
      </c>
      <c r="W11" s="226"/>
      <c r="X11" s="223" t="s">
        <v>82</v>
      </c>
      <c r="Y11" s="228" t="s">
        <v>32</v>
      </c>
      <c r="Z11" s="227"/>
      <c r="AA11" s="225" t="s">
        <v>82</v>
      </c>
      <c r="AB11" s="229" t="s">
        <v>33</v>
      </c>
      <c r="AC11" s="230"/>
      <c r="AD11" s="223" t="s">
        <v>82</v>
      </c>
      <c r="AE11" s="224" t="s">
        <v>32</v>
      </c>
      <c r="AF11" s="224"/>
      <c r="AG11" s="225" t="s">
        <v>82</v>
      </c>
      <c r="AH11" s="224" t="s">
        <v>33</v>
      </c>
      <c r="AI11" s="226"/>
      <c r="AJ11" s="137"/>
      <c r="AL11">
        <v>11</v>
      </c>
      <c r="AO11" s="28" t="s">
        <v>90</v>
      </c>
      <c r="AP11" s="28" t="s">
        <v>91</v>
      </c>
      <c r="AQ11" s="28" t="s">
        <v>92</v>
      </c>
      <c r="AR11" s="28" t="s">
        <v>93</v>
      </c>
      <c r="AS11" s="28" t="s">
        <v>94</v>
      </c>
      <c r="AT11" s="28" t="s">
        <v>95</v>
      </c>
      <c r="AU11" s="28" t="s">
        <v>96</v>
      </c>
      <c r="AV11" s="28" t="s">
        <v>97</v>
      </c>
      <c r="AW11" s="28" t="s">
        <v>98</v>
      </c>
      <c r="AX11" s="28" t="s">
        <v>99</v>
      </c>
      <c r="AY11" s="28" t="s">
        <v>100</v>
      </c>
      <c r="AZ11" s="28" t="s">
        <v>101</v>
      </c>
      <c r="BA11" s="28" t="s">
        <v>103</v>
      </c>
      <c r="BB11" s="28" t="s">
        <v>104</v>
      </c>
    </row>
    <row r="12" spans="1:54" ht="12.75" customHeight="1" thickTop="1" x14ac:dyDescent="0.2">
      <c r="A12" s="134"/>
      <c r="B12" s="103">
        <f>IF(AND($Y$5&gt;=1,$Y$5&lt;=12), 1, "")</f>
        <v>1</v>
      </c>
      <c r="C12" s="104" t="str">
        <f>IF(AND($J$2&gt;=1,$J$2&lt;=12), 1, "")</f>
        <v/>
      </c>
      <c r="D12" s="109"/>
      <c r="E12" s="109"/>
      <c r="F12" s="21"/>
      <c r="G12" s="64"/>
      <c r="H12" s="64"/>
      <c r="I12" s="36" t="str">
        <f>IF(AND(D12&gt;0,G12&gt;0),IF(F12="&lt;","&lt;",""),"")</f>
        <v/>
      </c>
      <c r="J12" s="94" t="str">
        <f>IF(AND(D12&gt;0,G12&gt;0),D12*G12*8.34,"")</f>
        <v/>
      </c>
      <c r="K12" s="71"/>
      <c r="L12" s="30"/>
      <c r="M12" s="64"/>
      <c r="N12" s="64"/>
      <c r="O12" s="36" t="str">
        <f>IF(AND(D12&gt;0,M12&gt;0),IF(L12="&lt;","&lt;",""),"")</f>
        <v/>
      </c>
      <c r="P12" s="76" t="str">
        <f>IF(AND(D12&gt;0,M12&gt;0),D12*M12*8.34,"")</f>
        <v/>
      </c>
      <c r="Q12" s="77"/>
      <c r="R12" s="33"/>
      <c r="S12" s="64"/>
      <c r="T12" s="64"/>
      <c r="U12" s="36" t="str">
        <f>IF(AND($D12&gt;0,S12&gt;0),IF($R12="&lt;","&lt;",""),"")</f>
        <v/>
      </c>
      <c r="V12" s="76" t="str">
        <f>IF(AND($D12&gt;0,S12&gt;0),D12*S12*8.34,"")</f>
        <v/>
      </c>
      <c r="W12" s="78"/>
      <c r="X12" s="46"/>
      <c r="Y12" s="79"/>
      <c r="Z12" s="79"/>
      <c r="AA12" s="39" t="str">
        <f>IF(AND($D12&gt;0,Y12&gt;0),IF($X12="&lt;","&lt;",""),"")</f>
        <v/>
      </c>
      <c r="AB12" s="76" t="str">
        <f>IF(AND($D12&gt;0,Y12&gt;0),D12*Y12*8.34,"")</f>
        <v/>
      </c>
      <c r="AC12" s="78"/>
      <c r="AD12" s="40" t="str">
        <f>IF(OR(R12="&lt;",X12="&lt;"),"&lt;","")</f>
        <v/>
      </c>
      <c r="AE12" s="74" t="str">
        <f>IF(AND(S12&gt;0,Y12&gt;0),S12+Y12,"")</f>
        <v/>
      </c>
      <c r="AF12" s="75"/>
      <c r="AG12" s="41" t="str">
        <f>IF(AD12="&lt;","&lt;","")</f>
        <v/>
      </c>
      <c r="AH12" s="70" t="str">
        <f>IF(AND(AE12&gt;0,D12&gt;0,S12&gt;0,Y12&gt;0),AB12+V12,"")</f>
        <v/>
      </c>
      <c r="AI12" s="71"/>
      <c r="AJ12" s="137"/>
      <c r="AL12">
        <v>12</v>
      </c>
      <c r="AO12" s="28" t="str">
        <f>IF(G12&lt;&gt;"",IF(F12="&lt;",0.5*G12,G12),"")</f>
        <v/>
      </c>
      <c r="AP12" s="28" t="str">
        <f>IF(AND(D12&gt;0,G12&gt;0),D12*AO12*8.34,"")</f>
        <v/>
      </c>
      <c r="AQ12" s="28" t="str">
        <f>IF(AND(D12&gt;0,G12&gt;0),D12*G12*8.34,"")</f>
        <v/>
      </c>
      <c r="AR12" s="28" t="str">
        <f>IF(M12&lt;&gt;"",IF(L12="&lt;",0.5*M12,M12),"")</f>
        <v/>
      </c>
      <c r="AS12" s="28" t="str">
        <f>IF(AND($D12&gt;0,$M12&gt;0),$D12*AR12*8.34,"")</f>
        <v/>
      </c>
      <c r="AT12" s="28" t="str">
        <f>IF(AND($D12&gt;0,$M12&gt;0),$D12*$M12*8.34,"")</f>
        <v/>
      </c>
      <c r="AU12" s="28" t="str">
        <f>IF(S12&lt;&gt;"",IF(R12="&lt;",0.5*S12,S12),"")</f>
        <v/>
      </c>
      <c r="AV12" s="28" t="str">
        <f>IF(AND($D12&gt;0,$S12&gt;0),$D12*AU12*8.34,"")</f>
        <v/>
      </c>
      <c r="AW12" s="28" t="str">
        <f>IF(AND($D12&gt;0,$S12&gt;0),$D12*$S12*8.34,"")</f>
        <v/>
      </c>
      <c r="AX12" s="28" t="str">
        <f>IF(Y12&lt;&gt;"",IF(X12="&lt;",0.5*Y12,Y12),"")</f>
        <v/>
      </c>
      <c r="AY12" s="28" t="str">
        <f>IF(AND($D12&gt;0,$Y12&gt;0),$D12*AX12*8.34,"")</f>
        <v/>
      </c>
      <c r="AZ12" s="28" t="str">
        <f>IF(AND($D12&gt;0,$Y12&gt;0),$D12*$Y12*8.34,"")</f>
        <v/>
      </c>
      <c r="BA12" s="28" t="str">
        <f>IF(AND(S12&gt;0,Y12&gt;0),IF(AND(R12="&lt;",X12="&lt;"),S12+Y12,IF(AND(R12&lt;&gt;"&lt;",X12&lt;&gt;"&lt;"),S12+Y12,IF(AND(R12="&lt;",X12&lt;&gt;"&lt;"),(S12*0.5)+Y12,IF(AND(R12&lt;&gt;"&lt;",X12="&lt;"),S12+(Y12*0.5))))),"")</f>
        <v/>
      </c>
      <c r="BB12" s="28" t="str">
        <f>IF(AND($D12&gt;0,$BA12&gt;0),$D12*$BA12*8.34,"")</f>
        <v/>
      </c>
    </row>
    <row r="13" spans="1:54" ht="12.75" customHeight="1" x14ac:dyDescent="0.2">
      <c r="A13" s="134"/>
      <c r="B13" s="95">
        <f>IF(AND($Y$5&gt;=1,$Y$5&lt;=12), 2, "")</f>
        <v>2</v>
      </c>
      <c r="C13" s="96" t="str">
        <f t="shared" ref="C13:C39" si="0">IF(AND($J$2&gt;=1,$J$2&lt;=12), 1, "")</f>
        <v/>
      </c>
      <c r="D13" s="93"/>
      <c r="E13" s="93"/>
      <c r="F13" s="22"/>
      <c r="G13" s="64"/>
      <c r="H13" s="64"/>
      <c r="I13" s="37" t="str">
        <f t="shared" ref="I13:I42" si="1">IF(AND(D13&gt;0,G13&gt;0),IF(F13="&lt;","&lt;",""),"")</f>
        <v/>
      </c>
      <c r="J13" s="65" t="str">
        <f t="shared" ref="J13:J42" si="2">IF(AND(D13&gt;0,G13&gt;0),D13*G13*8.34,"")</f>
        <v/>
      </c>
      <c r="K13" s="61"/>
      <c r="L13" s="31"/>
      <c r="M13" s="64"/>
      <c r="N13" s="64"/>
      <c r="O13" s="37" t="str">
        <f t="shared" ref="O13:O42" si="3">IF(AND(D13&gt;0,M13&gt;0),IF(L13="&lt;","&lt;",""),"")</f>
        <v/>
      </c>
      <c r="P13" s="60" t="str">
        <f t="shared" ref="P13:P42" si="4">IF(AND(D13&gt;0,M13&gt;0),D13*M13*8.34,"")</f>
        <v/>
      </c>
      <c r="Q13" s="65"/>
      <c r="R13" s="34"/>
      <c r="S13" s="64"/>
      <c r="T13" s="64"/>
      <c r="U13" s="37" t="str">
        <f t="shared" ref="U13:U42" si="5">IF(AND($D13&gt;0,S13&gt;0),IF($R13="&lt;","&lt;",""),"")</f>
        <v/>
      </c>
      <c r="V13" s="60" t="str">
        <f t="shared" ref="V13:V42" si="6">IF(AND($D13&gt;0,S13&gt;0),D13*S13*8.34,"")</f>
        <v/>
      </c>
      <c r="W13" s="61"/>
      <c r="X13" s="34"/>
      <c r="Y13" s="64"/>
      <c r="Z13" s="64"/>
      <c r="AA13" s="37" t="str">
        <f t="shared" ref="AA13:AA42" si="7">IF(AND($D13&gt;0,Y13&gt;0),IF($X13="&lt;","&lt;",""),"")</f>
        <v/>
      </c>
      <c r="AB13" s="60" t="str">
        <f t="shared" ref="AB13:AB42" si="8">IF(AND($D13&gt;0,Y13&gt;0),D13*Y13*8.34,"")</f>
        <v/>
      </c>
      <c r="AC13" s="61"/>
      <c r="AD13" s="42" t="str">
        <f t="shared" ref="AD13:AD42" si="9">IF(OR(R13="&lt;",X13="&lt;"),"&lt;","")</f>
        <v/>
      </c>
      <c r="AE13" s="72" t="str">
        <f t="shared" ref="AE13:AE42" si="10">IF(AND(S13&gt;0,Y13&gt;0),S13+Y13,"")</f>
        <v/>
      </c>
      <c r="AF13" s="73"/>
      <c r="AG13" s="43" t="str">
        <f t="shared" ref="AG13:AG42" si="11">IF(AD13="&lt;","&lt;","")</f>
        <v/>
      </c>
      <c r="AH13" s="60" t="str">
        <f t="shared" ref="AH13:AH42" si="12">IF(AND(AE13&gt;0,D13&gt;0,S13&gt;0,Y13&gt;0),AB13+V13,"")</f>
        <v/>
      </c>
      <c r="AI13" s="61"/>
      <c r="AJ13" s="137"/>
      <c r="AO13" s="28" t="str">
        <f t="shared" ref="AO13:AO42" si="13">IF(G13&lt;&gt;"",IF(F13="&lt;",0.5*G13,G13),"")</f>
        <v/>
      </c>
      <c r="AP13" s="28" t="str">
        <f t="shared" ref="AP13:AP42" si="14">IF(AND(D13&gt;0,G13&gt;0),D13*AO13*8.34,"")</f>
        <v/>
      </c>
      <c r="AQ13" s="28" t="str">
        <f t="shared" ref="AQ13:AQ42" si="15">IF(AND(D13&gt;0,G13&gt;0),D13*G13*8.34,"")</f>
        <v/>
      </c>
      <c r="AR13" s="28" t="str">
        <f t="shared" ref="AR13:AR42" si="16">IF(M13&lt;&gt;"",IF(L13="&lt;",0.5*M13,M13),"")</f>
        <v/>
      </c>
      <c r="AS13" s="28" t="str">
        <f t="shared" ref="AS13:AS42" si="17">IF(AND($D13&gt;0,$M13&gt;0),$D13*AR13*8.34,"")</f>
        <v/>
      </c>
      <c r="AT13" s="28" t="str">
        <f t="shared" ref="AT13:AT42" si="18">IF(AND($D13&gt;0,$M13&gt;0),$D13*$M13*8.34,"")</f>
        <v/>
      </c>
      <c r="AU13" s="28" t="str">
        <f t="shared" ref="AU13:AU42" si="19">IF(S13&lt;&gt;"",IF(R13="&lt;",0.5*S13,S13),"")</f>
        <v/>
      </c>
      <c r="AV13" s="28" t="str">
        <f t="shared" ref="AV13:AV42" si="20">IF(AND($D13&gt;0,$S13&gt;0),$D13*AU13*8.34,"")</f>
        <v/>
      </c>
      <c r="AW13" s="28" t="str">
        <f t="shared" ref="AW13:AW42" si="21">IF(AND($D13&gt;0,$S13&gt;0),$D13*$S13*8.34,"")</f>
        <v/>
      </c>
      <c r="AX13" s="28" t="str">
        <f t="shared" ref="AX13:AX42" si="22">IF(Y13&lt;&gt;"",IF(X13="&lt;",0.5*Y13,Y13),"")</f>
        <v/>
      </c>
      <c r="AY13" s="28" t="str">
        <f t="shared" ref="AY13:AY42" si="23">IF(AND($D13&gt;0,$Y13&gt;0),$D13*AX13*8.34,"")</f>
        <v/>
      </c>
      <c r="AZ13" s="28" t="str">
        <f t="shared" ref="AZ13:AZ42" si="24">IF(AND($D13&gt;0,$Y13&gt;0),$D13*$Y13*8.34,"")</f>
        <v/>
      </c>
      <c r="BA13" s="28" t="str">
        <f t="shared" ref="BA13:BA42" si="25">IF(AND(S13&gt;0,Y13&gt;0),IF(AND(R13="&lt;",X13="&lt;"),S13+Y13,IF(AND(R13&lt;&gt;"&lt;",X13&lt;&gt;"&lt;"),S13+Y13,IF(AND(R13="&lt;",X13&lt;&gt;"&lt;"),(S13*0.5)+Y13,IF(AND(R13&lt;&gt;"&lt;",X13="&lt;"),S13+(Y13*0.5))))),"")</f>
        <v/>
      </c>
      <c r="BB13" s="28" t="str">
        <f t="shared" ref="BB13:BB42" si="26">IF(AND($D13&gt;0,$BA13&gt;0),$D13*$BA13*8.34,"")</f>
        <v/>
      </c>
    </row>
    <row r="14" spans="1:54" ht="12.75" customHeight="1" x14ac:dyDescent="0.2">
      <c r="A14" s="134"/>
      <c r="B14" s="95">
        <f>IF(AND($Y$5&gt;=1,$Y$5&lt;=12), 3, "")</f>
        <v>3</v>
      </c>
      <c r="C14" s="96" t="str">
        <f t="shared" si="0"/>
        <v/>
      </c>
      <c r="D14" s="93"/>
      <c r="E14" s="93"/>
      <c r="F14" s="22"/>
      <c r="G14" s="64"/>
      <c r="H14" s="64"/>
      <c r="I14" s="37" t="str">
        <f t="shared" si="1"/>
        <v/>
      </c>
      <c r="J14" s="65" t="str">
        <f t="shared" si="2"/>
        <v/>
      </c>
      <c r="K14" s="61"/>
      <c r="L14" s="31"/>
      <c r="M14" s="64"/>
      <c r="N14" s="64"/>
      <c r="O14" s="37" t="str">
        <f t="shared" si="3"/>
        <v/>
      </c>
      <c r="P14" s="60" t="str">
        <f t="shared" si="4"/>
        <v/>
      </c>
      <c r="Q14" s="65"/>
      <c r="R14" s="34"/>
      <c r="S14" s="64"/>
      <c r="T14" s="64"/>
      <c r="U14" s="37" t="str">
        <f t="shared" si="5"/>
        <v/>
      </c>
      <c r="V14" s="60" t="str">
        <f t="shared" si="6"/>
        <v/>
      </c>
      <c r="W14" s="61"/>
      <c r="X14" s="34"/>
      <c r="Y14" s="64"/>
      <c r="Z14" s="64"/>
      <c r="AA14" s="37" t="str">
        <f t="shared" si="7"/>
        <v/>
      </c>
      <c r="AB14" s="60" t="str">
        <f t="shared" si="8"/>
        <v/>
      </c>
      <c r="AC14" s="61"/>
      <c r="AD14" s="42" t="str">
        <f t="shared" si="9"/>
        <v/>
      </c>
      <c r="AE14" s="72" t="str">
        <f t="shared" si="10"/>
        <v/>
      </c>
      <c r="AF14" s="73"/>
      <c r="AG14" s="43" t="str">
        <f t="shared" si="11"/>
        <v/>
      </c>
      <c r="AH14" s="60" t="str">
        <f t="shared" si="12"/>
        <v/>
      </c>
      <c r="AI14" s="61"/>
      <c r="AJ14" s="137"/>
      <c r="AO14" s="28" t="str">
        <f t="shared" si="13"/>
        <v/>
      </c>
      <c r="AP14" s="28" t="str">
        <f t="shared" si="14"/>
        <v/>
      </c>
      <c r="AQ14" s="28" t="str">
        <f t="shared" si="15"/>
        <v/>
      </c>
      <c r="AR14" s="28" t="str">
        <f t="shared" si="16"/>
        <v/>
      </c>
      <c r="AS14" s="28" t="str">
        <f t="shared" si="17"/>
        <v/>
      </c>
      <c r="AT14" s="28" t="str">
        <f t="shared" si="18"/>
        <v/>
      </c>
      <c r="AU14" s="28" t="str">
        <f t="shared" si="19"/>
        <v/>
      </c>
      <c r="AV14" s="28" t="str">
        <f t="shared" si="20"/>
        <v/>
      </c>
      <c r="AW14" s="28" t="str">
        <f t="shared" si="21"/>
        <v/>
      </c>
      <c r="AX14" s="28" t="str">
        <f t="shared" si="22"/>
        <v/>
      </c>
      <c r="AY14" s="28" t="str">
        <f t="shared" si="23"/>
        <v/>
      </c>
      <c r="AZ14" s="28" t="str">
        <f t="shared" si="24"/>
        <v/>
      </c>
      <c r="BA14" s="28" t="str">
        <f t="shared" si="25"/>
        <v/>
      </c>
      <c r="BB14" s="28" t="str">
        <f t="shared" si="26"/>
        <v/>
      </c>
    </row>
    <row r="15" spans="1:54" ht="12.75" customHeight="1" x14ac:dyDescent="0.2">
      <c r="A15" s="134"/>
      <c r="B15" s="95">
        <f>IF(AND($Y$5&gt;=1,$Y$5&lt;=12), 4, "")</f>
        <v>4</v>
      </c>
      <c r="C15" s="96" t="str">
        <f t="shared" si="0"/>
        <v/>
      </c>
      <c r="D15" s="93"/>
      <c r="E15" s="93"/>
      <c r="F15" s="22"/>
      <c r="G15" s="64"/>
      <c r="H15" s="64"/>
      <c r="I15" s="37" t="str">
        <f t="shared" si="1"/>
        <v/>
      </c>
      <c r="J15" s="65" t="str">
        <f t="shared" si="2"/>
        <v/>
      </c>
      <c r="K15" s="61"/>
      <c r="L15" s="31"/>
      <c r="M15" s="64"/>
      <c r="N15" s="64"/>
      <c r="O15" s="37" t="str">
        <f t="shared" si="3"/>
        <v/>
      </c>
      <c r="P15" s="60" t="str">
        <f t="shared" si="4"/>
        <v/>
      </c>
      <c r="Q15" s="65"/>
      <c r="R15" s="34"/>
      <c r="S15" s="64"/>
      <c r="T15" s="64"/>
      <c r="U15" s="37" t="str">
        <f t="shared" si="5"/>
        <v/>
      </c>
      <c r="V15" s="60" t="str">
        <f t="shared" si="6"/>
        <v/>
      </c>
      <c r="W15" s="61"/>
      <c r="X15" s="34"/>
      <c r="Y15" s="64"/>
      <c r="Z15" s="64"/>
      <c r="AA15" s="37" t="str">
        <f t="shared" si="7"/>
        <v/>
      </c>
      <c r="AB15" s="60" t="str">
        <f t="shared" si="8"/>
        <v/>
      </c>
      <c r="AC15" s="61"/>
      <c r="AD15" s="42" t="str">
        <f t="shared" si="9"/>
        <v/>
      </c>
      <c r="AE15" s="72" t="str">
        <f t="shared" si="10"/>
        <v/>
      </c>
      <c r="AF15" s="73"/>
      <c r="AG15" s="43" t="str">
        <f t="shared" si="11"/>
        <v/>
      </c>
      <c r="AH15" s="60" t="str">
        <f t="shared" si="12"/>
        <v/>
      </c>
      <c r="AI15" s="61"/>
      <c r="AJ15" s="137"/>
      <c r="AO15" s="28" t="str">
        <f t="shared" si="13"/>
        <v/>
      </c>
      <c r="AP15" s="28" t="str">
        <f t="shared" si="14"/>
        <v/>
      </c>
      <c r="AQ15" s="28" t="str">
        <f t="shared" si="15"/>
        <v/>
      </c>
      <c r="AR15" s="28" t="str">
        <f t="shared" si="16"/>
        <v/>
      </c>
      <c r="AS15" s="28" t="str">
        <f t="shared" si="17"/>
        <v/>
      </c>
      <c r="AT15" s="28" t="str">
        <f t="shared" si="18"/>
        <v/>
      </c>
      <c r="AU15" s="28" t="str">
        <f t="shared" si="19"/>
        <v/>
      </c>
      <c r="AV15" s="28" t="str">
        <f t="shared" si="20"/>
        <v/>
      </c>
      <c r="AW15" s="28" t="str">
        <f t="shared" si="21"/>
        <v/>
      </c>
      <c r="AX15" s="28" t="str">
        <f t="shared" si="22"/>
        <v/>
      </c>
      <c r="AY15" s="28" t="str">
        <f t="shared" si="23"/>
        <v/>
      </c>
      <c r="AZ15" s="28" t="str">
        <f t="shared" si="24"/>
        <v/>
      </c>
      <c r="BA15" s="28" t="str">
        <f t="shared" si="25"/>
        <v/>
      </c>
      <c r="BB15" s="28" t="str">
        <f t="shared" si="26"/>
        <v/>
      </c>
    </row>
    <row r="16" spans="1:54" ht="12.75" customHeight="1" x14ac:dyDescent="0.2">
      <c r="A16" s="134"/>
      <c r="B16" s="95">
        <f>IF(AND($Y$5&gt;=1,$Y$5&lt;=12), 5, "")</f>
        <v>5</v>
      </c>
      <c r="C16" s="96" t="str">
        <f t="shared" si="0"/>
        <v/>
      </c>
      <c r="D16" s="93"/>
      <c r="E16" s="93"/>
      <c r="F16" s="22"/>
      <c r="G16" s="64"/>
      <c r="H16" s="64"/>
      <c r="I16" s="37" t="str">
        <f t="shared" si="1"/>
        <v/>
      </c>
      <c r="J16" s="65" t="str">
        <f t="shared" si="2"/>
        <v/>
      </c>
      <c r="K16" s="61"/>
      <c r="L16" s="31"/>
      <c r="M16" s="64"/>
      <c r="N16" s="64"/>
      <c r="O16" s="37" t="str">
        <f t="shared" si="3"/>
        <v/>
      </c>
      <c r="P16" s="60" t="str">
        <f t="shared" si="4"/>
        <v/>
      </c>
      <c r="Q16" s="65"/>
      <c r="R16" s="34"/>
      <c r="S16" s="64"/>
      <c r="T16" s="64"/>
      <c r="U16" s="37" t="str">
        <f t="shared" si="5"/>
        <v/>
      </c>
      <c r="V16" s="60" t="str">
        <f t="shared" si="6"/>
        <v/>
      </c>
      <c r="W16" s="61"/>
      <c r="X16" s="34"/>
      <c r="Y16" s="64"/>
      <c r="Z16" s="66"/>
      <c r="AA16" s="48" t="str">
        <f t="shared" si="7"/>
        <v/>
      </c>
      <c r="AB16" s="106" t="str">
        <f t="shared" si="8"/>
        <v/>
      </c>
      <c r="AC16" s="107"/>
      <c r="AD16" s="42" t="str">
        <f t="shared" si="9"/>
        <v/>
      </c>
      <c r="AE16" s="72" t="str">
        <f t="shared" si="10"/>
        <v/>
      </c>
      <c r="AF16" s="73"/>
      <c r="AG16" s="43" t="str">
        <f t="shared" si="11"/>
        <v/>
      </c>
      <c r="AH16" s="60" t="str">
        <f t="shared" si="12"/>
        <v/>
      </c>
      <c r="AI16" s="61"/>
      <c r="AJ16" s="137"/>
      <c r="AO16" s="28" t="str">
        <f t="shared" si="13"/>
        <v/>
      </c>
      <c r="AP16" s="28" t="str">
        <f t="shared" si="14"/>
        <v/>
      </c>
      <c r="AQ16" s="28" t="str">
        <f t="shared" si="15"/>
        <v/>
      </c>
      <c r="AR16" s="28" t="str">
        <f t="shared" si="16"/>
        <v/>
      </c>
      <c r="AS16" s="28" t="str">
        <f t="shared" si="17"/>
        <v/>
      </c>
      <c r="AT16" s="28" t="str">
        <f t="shared" si="18"/>
        <v/>
      </c>
      <c r="AU16" s="28" t="str">
        <f t="shared" si="19"/>
        <v/>
      </c>
      <c r="AV16" s="28" t="str">
        <f t="shared" si="20"/>
        <v/>
      </c>
      <c r="AW16" s="28" t="str">
        <f t="shared" si="21"/>
        <v/>
      </c>
      <c r="AX16" s="28" t="str">
        <f t="shared" si="22"/>
        <v/>
      </c>
      <c r="AY16" s="28" t="str">
        <f t="shared" si="23"/>
        <v/>
      </c>
      <c r="AZ16" s="28" t="str">
        <f t="shared" si="24"/>
        <v/>
      </c>
      <c r="BA16" s="28" t="str">
        <f t="shared" si="25"/>
        <v/>
      </c>
      <c r="BB16" s="28" t="str">
        <f t="shared" si="26"/>
        <v/>
      </c>
    </row>
    <row r="17" spans="1:54" ht="12.75" customHeight="1" x14ac:dyDescent="0.2">
      <c r="A17" s="134"/>
      <c r="B17" s="95">
        <f>IF(AND($Y$5&gt;=1,$Y$5&lt;=12), 6, "")</f>
        <v>6</v>
      </c>
      <c r="C17" s="96" t="str">
        <f t="shared" si="0"/>
        <v/>
      </c>
      <c r="D17" s="93"/>
      <c r="E17" s="93"/>
      <c r="F17" s="22"/>
      <c r="G17" s="64"/>
      <c r="H17" s="64"/>
      <c r="I17" s="37" t="str">
        <f t="shared" si="1"/>
        <v/>
      </c>
      <c r="J17" s="65" t="str">
        <f t="shared" si="2"/>
        <v/>
      </c>
      <c r="K17" s="61"/>
      <c r="L17" s="31"/>
      <c r="M17" s="64"/>
      <c r="N17" s="64"/>
      <c r="O17" s="37" t="str">
        <f t="shared" si="3"/>
        <v/>
      </c>
      <c r="P17" s="60" t="str">
        <f t="shared" si="4"/>
        <v/>
      </c>
      <c r="Q17" s="65"/>
      <c r="R17" s="34"/>
      <c r="S17" s="64"/>
      <c r="T17" s="64"/>
      <c r="U17" s="37" t="str">
        <f t="shared" si="5"/>
        <v/>
      </c>
      <c r="V17" s="60" t="str">
        <f t="shared" si="6"/>
        <v/>
      </c>
      <c r="W17" s="61"/>
      <c r="X17" s="34"/>
      <c r="Y17" s="64"/>
      <c r="Z17" s="66"/>
      <c r="AA17" s="48" t="str">
        <f t="shared" si="7"/>
        <v/>
      </c>
      <c r="AB17" s="106" t="str">
        <f t="shared" si="8"/>
        <v/>
      </c>
      <c r="AC17" s="107"/>
      <c r="AD17" s="42" t="str">
        <f t="shared" si="9"/>
        <v/>
      </c>
      <c r="AE17" s="72" t="str">
        <f t="shared" si="10"/>
        <v/>
      </c>
      <c r="AF17" s="73"/>
      <c r="AG17" s="43" t="str">
        <f t="shared" si="11"/>
        <v/>
      </c>
      <c r="AH17" s="60" t="str">
        <f t="shared" si="12"/>
        <v/>
      </c>
      <c r="AI17" s="61"/>
      <c r="AJ17" s="137"/>
      <c r="AL17" s="24" t="s">
        <v>11</v>
      </c>
      <c r="AO17" s="28" t="str">
        <f t="shared" si="13"/>
        <v/>
      </c>
      <c r="AP17" s="28" t="str">
        <f t="shared" si="14"/>
        <v/>
      </c>
      <c r="AQ17" s="28" t="str">
        <f t="shared" si="15"/>
        <v/>
      </c>
      <c r="AR17" s="28" t="str">
        <f t="shared" si="16"/>
        <v/>
      </c>
      <c r="AS17" s="28" t="str">
        <f t="shared" si="17"/>
        <v/>
      </c>
      <c r="AT17" s="28" t="str">
        <f t="shared" si="18"/>
        <v/>
      </c>
      <c r="AU17" s="28" t="str">
        <f t="shared" si="19"/>
        <v/>
      </c>
      <c r="AV17" s="28" t="str">
        <f t="shared" si="20"/>
        <v/>
      </c>
      <c r="AW17" s="28" t="str">
        <f t="shared" si="21"/>
        <v/>
      </c>
      <c r="AX17" s="28" t="str">
        <f t="shared" si="22"/>
        <v/>
      </c>
      <c r="AY17" s="28" t="str">
        <f t="shared" si="23"/>
        <v/>
      </c>
      <c r="AZ17" s="28" t="str">
        <f t="shared" si="24"/>
        <v/>
      </c>
      <c r="BA17" s="28" t="str">
        <f t="shared" si="25"/>
        <v/>
      </c>
      <c r="BB17" s="28" t="str">
        <f t="shared" si="26"/>
        <v/>
      </c>
    </row>
    <row r="18" spans="1:54" ht="12.75" customHeight="1" x14ac:dyDescent="0.2">
      <c r="A18" s="134"/>
      <c r="B18" s="95">
        <f>IF(AND($Y$5&gt;=1,$Y$5&lt;=12), 7, "")</f>
        <v>7</v>
      </c>
      <c r="C18" s="96" t="str">
        <f t="shared" si="0"/>
        <v/>
      </c>
      <c r="D18" s="93"/>
      <c r="E18" s="93"/>
      <c r="F18" s="22"/>
      <c r="G18" s="64"/>
      <c r="H18" s="64"/>
      <c r="I18" s="37" t="str">
        <f t="shared" si="1"/>
        <v/>
      </c>
      <c r="J18" s="65" t="str">
        <f t="shared" si="2"/>
        <v/>
      </c>
      <c r="K18" s="61"/>
      <c r="L18" s="31"/>
      <c r="M18" s="64"/>
      <c r="N18" s="64"/>
      <c r="O18" s="37" t="str">
        <f t="shared" si="3"/>
        <v/>
      </c>
      <c r="P18" s="60" t="str">
        <f t="shared" si="4"/>
        <v/>
      </c>
      <c r="Q18" s="65"/>
      <c r="R18" s="34"/>
      <c r="S18" s="64"/>
      <c r="T18" s="64"/>
      <c r="U18" s="37" t="str">
        <f t="shared" si="5"/>
        <v/>
      </c>
      <c r="V18" s="60" t="str">
        <f t="shared" si="6"/>
        <v/>
      </c>
      <c r="W18" s="61"/>
      <c r="X18" s="34"/>
      <c r="Y18" s="64"/>
      <c r="Z18" s="66"/>
      <c r="AA18" s="48" t="str">
        <f t="shared" si="7"/>
        <v/>
      </c>
      <c r="AB18" s="106" t="str">
        <f t="shared" si="8"/>
        <v/>
      </c>
      <c r="AC18" s="107"/>
      <c r="AD18" s="42" t="str">
        <f t="shared" si="9"/>
        <v/>
      </c>
      <c r="AE18" s="72" t="str">
        <f t="shared" si="10"/>
        <v/>
      </c>
      <c r="AF18" s="73"/>
      <c r="AG18" s="43" t="str">
        <f t="shared" si="11"/>
        <v/>
      </c>
      <c r="AH18" s="60" t="str">
        <f t="shared" si="12"/>
        <v/>
      </c>
      <c r="AI18" s="61"/>
      <c r="AJ18" s="137"/>
      <c r="AO18" s="28" t="str">
        <f t="shared" si="13"/>
        <v/>
      </c>
      <c r="AP18" s="28" t="str">
        <f t="shared" si="14"/>
        <v/>
      </c>
      <c r="AQ18" s="28" t="str">
        <f t="shared" si="15"/>
        <v/>
      </c>
      <c r="AR18" s="28" t="str">
        <f t="shared" si="16"/>
        <v/>
      </c>
      <c r="AS18" s="28" t="str">
        <f t="shared" si="17"/>
        <v/>
      </c>
      <c r="AT18" s="28" t="str">
        <f t="shared" si="18"/>
        <v/>
      </c>
      <c r="AU18" s="28" t="str">
        <f t="shared" si="19"/>
        <v/>
      </c>
      <c r="AV18" s="28" t="str">
        <f t="shared" si="20"/>
        <v/>
      </c>
      <c r="AW18" s="28" t="str">
        <f t="shared" si="21"/>
        <v/>
      </c>
      <c r="AX18" s="28" t="str">
        <f t="shared" si="22"/>
        <v/>
      </c>
      <c r="AY18" s="28" t="str">
        <f t="shared" si="23"/>
        <v/>
      </c>
      <c r="AZ18" s="28" t="str">
        <f t="shared" si="24"/>
        <v/>
      </c>
      <c r="BA18" s="28" t="str">
        <f t="shared" si="25"/>
        <v/>
      </c>
      <c r="BB18" s="28" t="str">
        <f t="shared" si="26"/>
        <v/>
      </c>
    </row>
    <row r="19" spans="1:54" ht="12.75" customHeight="1" x14ac:dyDescent="0.2">
      <c r="A19" s="134"/>
      <c r="B19" s="95">
        <f>IF(AND($Y$5&gt;=1,$Y$5&lt;=12), 8, "")</f>
        <v>8</v>
      </c>
      <c r="C19" s="96" t="str">
        <f t="shared" si="0"/>
        <v/>
      </c>
      <c r="D19" s="93"/>
      <c r="E19" s="93"/>
      <c r="F19" s="22"/>
      <c r="G19" s="64"/>
      <c r="H19" s="64"/>
      <c r="I19" s="37" t="str">
        <f t="shared" si="1"/>
        <v/>
      </c>
      <c r="J19" s="65" t="str">
        <f t="shared" si="2"/>
        <v/>
      </c>
      <c r="K19" s="61"/>
      <c r="L19" s="31"/>
      <c r="M19" s="64"/>
      <c r="N19" s="64"/>
      <c r="O19" s="37" t="str">
        <f t="shared" si="3"/>
        <v/>
      </c>
      <c r="P19" s="60" t="str">
        <f t="shared" si="4"/>
        <v/>
      </c>
      <c r="Q19" s="65"/>
      <c r="R19" s="34"/>
      <c r="S19" s="64"/>
      <c r="T19" s="64"/>
      <c r="U19" s="37" t="str">
        <f t="shared" si="5"/>
        <v/>
      </c>
      <c r="V19" s="60" t="str">
        <f t="shared" si="6"/>
        <v/>
      </c>
      <c r="W19" s="61"/>
      <c r="X19" s="34"/>
      <c r="Y19" s="64"/>
      <c r="Z19" s="66"/>
      <c r="AA19" s="48" t="str">
        <f t="shared" si="7"/>
        <v/>
      </c>
      <c r="AB19" s="106" t="str">
        <f t="shared" si="8"/>
        <v/>
      </c>
      <c r="AC19" s="107"/>
      <c r="AD19" s="42" t="str">
        <f t="shared" si="9"/>
        <v/>
      </c>
      <c r="AE19" s="72" t="str">
        <f t="shared" si="10"/>
        <v/>
      </c>
      <c r="AF19" s="73"/>
      <c r="AG19" s="43" t="str">
        <f t="shared" si="11"/>
        <v/>
      </c>
      <c r="AH19" s="60" t="str">
        <f t="shared" si="12"/>
        <v/>
      </c>
      <c r="AI19" s="61"/>
      <c r="AJ19" s="137"/>
      <c r="AO19" s="28" t="str">
        <f t="shared" si="13"/>
        <v/>
      </c>
      <c r="AP19" s="28" t="str">
        <f t="shared" si="14"/>
        <v/>
      </c>
      <c r="AQ19" s="28" t="str">
        <f t="shared" si="15"/>
        <v/>
      </c>
      <c r="AR19" s="28" t="str">
        <f t="shared" si="16"/>
        <v/>
      </c>
      <c r="AS19" s="28" t="str">
        <f t="shared" si="17"/>
        <v/>
      </c>
      <c r="AT19" s="28" t="str">
        <f t="shared" si="18"/>
        <v/>
      </c>
      <c r="AU19" s="28" t="str">
        <f t="shared" si="19"/>
        <v/>
      </c>
      <c r="AV19" s="28" t="str">
        <f t="shared" si="20"/>
        <v/>
      </c>
      <c r="AW19" s="28" t="str">
        <f t="shared" si="21"/>
        <v/>
      </c>
      <c r="AX19" s="28" t="str">
        <f t="shared" si="22"/>
        <v/>
      </c>
      <c r="AY19" s="28" t="str">
        <f t="shared" si="23"/>
        <v/>
      </c>
      <c r="AZ19" s="28" t="str">
        <f t="shared" si="24"/>
        <v/>
      </c>
      <c r="BA19" s="28" t="str">
        <f t="shared" si="25"/>
        <v/>
      </c>
      <c r="BB19" s="28" t="str">
        <f t="shared" si="26"/>
        <v/>
      </c>
    </row>
    <row r="20" spans="1:54" ht="12.75" customHeight="1" x14ac:dyDescent="0.2">
      <c r="A20" s="134"/>
      <c r="B20" s="95">
        <f>IF(AND($Y$5&gt;=1,$Y$5&lt;=12), 9, "")</f>
        <v>9</v>
      </c>
      <c r="C20" s="96" t="str">
        <f t="shared" si="0"/>
        <v/>
      </c>
      <c r="D20" s="93"/>
      <c r="E20" s="93"/>
      <c r="F20" s="22"/>
      <c r="G20" s="64"/>
      <c r="H20" s="64"/>
      <c r="I20" s="37" t="str">
        <f t="shared" si="1"/>
        <v/>
      </c>
      <c r="J20" s="65" t="str">
        <f t="shared" si="2"/>
        <v/>
      </c>
      <c r="K20" s="61"/>
      <c r="L20" s="31"/>
      <c r="M20" s="64"/>
      <c r="N20" s="64"/>
      <c r="O20" s="37" t="str">
        <f t="shared" si="3"/>
        <v/>
      </c>
      <c r="P20" s="60" t="str">
        <f t="shared" si="4"/>
        <v/>
      </c>
      <c r="Q20" s="65"/>
      <c r="R20" s="34"/>
      <c r="S20" s="64"/>
      <c r="T20" s="64"/>
      <c r="U20" s="37" t="str">
        <f t="shared" si="5"/>
        <v/>
      </c>
      <c r="V20" s="60" t="str">
        <f t="shared" si="6"/>
        <v/>
      </c>
      <c r="W20" s="61"/>
      <c r="X20" s="34"/>
      <c r="Y20" s="64"/>
      <c r="Z20" s="66"/>
      <c r="AA20" s="48" t="str">
        <f t="shared" si="7"/>
        <v/>
      </c>
      <c r="AB20" s="106" t="str">
        <f t="shared" si="8"/>
        <v/>
      </c>
      <c r="AC20" s="107"/>
      <c r="AD20" s="42" t="str">
        <f t="shared" si="9"/>
        <v/>
      </c>
      <c r="AE20" s="72" t="str">
        <f t="shared" si="10"/>
        <v/>
      </c>
      <c r="AF20" s="73"/>
      <c r="AG20" s="43" t="str">
        <f t="shared" si="11"/>
        <v/>
      </c>
      <c r="AH20" s="60" t="str">
        <f t="shared" si="12"/>
        <v/>
      </c>
      <c r="AI20" s="61"/>
      <c r="AJ20" s="137"/>
      <c r="AO20" s="28" t="str">
        <f t="shared" si="13"/>
        <v/>
      </c>
      <c r="AP20" s="28" t="str">
        <f t="shared" si="14"/>
        <v/>
      </c>
      <c r="AQ20" s="28" t="str">
        <f t="shared" si="15"/>
        <v/>
      </c>
      <c r="AR20" s="28" t="str">
        <f t="shared" si="16"/>
        <v/>
      </c>
      <c r="AS20" s="28" t="str">
        <f t="shared" si="17"/>
        <v/>
      </c>
      <c r="AT20" s="28" t="str">
        <f t="shared" si="18"/>
        <v/>
      </c>
      <c r="AU20" s="28" t="str">
        <f t="shared" si="19"/>
        <v/>
      </c>
      <c r="AV20" s="28" t="str">
        <f t="shared" si="20"/>
        <v/>
      </c>
      <c r="AW20" s="28" t="str">
        <f t="shared" si="21"/>
        <v/>
      </c>
      <c r="AX20" s="28" t="str">
        <f t="shared" si="22"/>
        <v/>
      </c>
      <c r="AY20" s="28" t="str">
        <f t="shared" si="23"/>
        <v/>
      </c>
      <c r="AZ20" s="28" t="str">
        <f t="shared" si="24"/>
        <v/>
      </c>
      <c r="BA20" s="28" t="str">
        <f t="shared" si="25"/>
        <v/>
      </c>
      <c r="BB20" s="28" t="str">
        <f t="shared" si="26"/>
        <v/>
      </c>
    </row>
    <row r="21" spans="1:54" ht="12.75" customHeight="1" x14ac:dyDescent="0.2">
      <c r="A21" s="134"/>
      <c r="B21" s="95">
        <f>IF(AND($Y$5&gt;=1,$Y$5&lt;=12), 10, "")</f>
        <v>10</v>
      </c>
      <c r="C21" s="96" t="str">
        <f t="shared" si="0"/>
        <v/>
      </c>
      <c r="D21" s="93"/>
      <c r="E21" s="93"/>
      <c r="F21" s="22"/>
      <c r="G21" s="64"/>
      <c r="H21" s="64"/>
      <c r="I21" s="37" t="str">
        <f t="shared" si="1"/>
        <v/>
      </c>
      <c r="J21" s="65" t="str">
        <f t="shared" si="2"/>
        <v/>
      </c>
      <c r="K21" s="61"/>
      <c r="L21" s="31"/>
      <c r="M21" s="64"/>
      <c r="N21" s="64"/>
      <c r="O21" s="37" t="str">
        <f t="shared" si="3"/>
        <v/>
      </c>
      <c r="P21" s="60" t="str">
        <f t="shared" si="4"/>
        <v/>
      </c>
      <c r="Q21" s="65"/>
      <c r="R21" s="34"/>
      <c r="S21" s="64"/>
      <c r="T21" s="64"/>
      <c r="U21" s="37" t="str">
        <f t="shared" si="5"/>
        <v/>
      </c>
      <c r="V21" s="60" t="str">
        <f t="shared" si="6"/>
        <v/>
      </c>
      <c r="W21" s="61"/>
      <c r="X21" s="34"/>
      <c r="Y21" s="64"/>
      <c r="Z21" s="66"/>
      <c r="AA21" s="48" t="str">
        <f t="shared" si="7"/>
        <v/>
      </c>
      <c r="AB21" s="106" t="str">
        <f t="shared" si="8"/>
        <v/>
      </c>
      <c r="AC21" s="107"/>
      <c r="AD21" s="42" t="str">
        <f t="shared" si="9"/>
        <v/>
      </c>
      <c r="AE21" s="72" t="str">
        <f t="shared" si="10"/>
        <v/>
      </c>
      <c r="AF21" s="73"/>
      <c r="AG21" s="43" t="str">
        <f t="shared" si="11"/>
        <v/>
      </c>
      <c r="AH21" s="60" t="str">
        <f t="shared" si="12"/>
        <v/>
      </c>
      <c r="AI21" s="61"/>
      <c r="AJ21" s="137"/>
      <c r="AO21" s="28" t="str">
        <f t="shared" si="13"/>
        <v/>
      </c>
      <c r="AP21" s="28" t="str">
        <f t="shared" si="14"/>
        <v/>
      </c>
      <c r="AQ21" s="28" t="str">
        <f t="shared" si="15"/>
        <v/>
      </c>
      <c r="AR21" s="28" t="str">
        <f t="shared" si="16"/>
        <v/>
      </c>
      <c r="AS21" s="28" t="str">
        <f t="shared" si="17"/>
        <v/>
      </c>
      <c r="AT21" s="28" t="str">
        <f t="shared" si="18"/>
        <v/>
      </c>
      <c r="AU21" s="28" t="str">
        <f t="shared" si="19"/>
        <v/>
      </c>
      <c r="AV21" s="28" t="str">
        <f t="shared" si="20"/>
        <v/>
      </c>
      <c r="AW21" s="28" t="str">
        <f t="shared" si="21"/>
        <v/>
      </c>
      <c r="AX21" s="28" t="str">
        <f t="shared" si="22"/>
        <v/>
      </c>
      <c r="AY21" s="28" t="str">
        <f t="shared" si="23"/>
        <v/>
      </c>
      <c r="AZ21" s="28" t="str">
        <f t="shared" si="24"/>
        <v/>
      </c>
      <c r="BA21" s="28" t="str">
        <f t="shared" si="25"/>
        <v/>
      </c>
      <c r="BB21" s="28" t="str">
        <f t="shared" si="26"/>
        <v/>
      </c>
    </row>
    <row r="22" spans="1:54" ht="12.75" customHeight="1" x14ac:dyDescent="0.2">
      <c r="A22" s="134"/>
      <c r="B22" s="95">
        <f>IF(AND($Y$5&gt;=1,$Y$5&lt;=12), 11, "")</f>
        <v>11</v>
      </c>
      <c r="C22" s="96" t="str">
        <f t="shared" si="0"/>
        <v/>
      </c>
      <c r="D22" s="93"/>
      <c r="E22" s="93"/>
      <c r="F22" s="22"/>
      <c r="G22" s="64"/>
      <c r="H22" s="64"/>
      <c r="I22" s="37" t="str">
        <f t="shared" si="1"/>
        <v/>
      </c>
      <c r="J22" s="65" t="str">
        <f t="shared" si="2"/>
        <v/>
      </c>
      <c r="K22" s="61"/>
      <c r="L22" s="31"/>
      <c r="M22" s="64"/>
      <c r="N22" s="64"/>
      <c r="O22" s="37" t="str">
        <f t="shared" si="3"/>
        <v/>
      </c>
      <c r="P22" s="60" t="str">
        <f t="shared" si="4"/>
        <v/>
      </c>
      <c r="Q22" s="65"/>
      <c r="R22" s="34"/>
      <c r="S22" s="64"/>
      <c r="T22" s="64"/>
      <c r="U22" s="37" t="str">
        <f t="shared" si="5"/>
        <v/>
      </c>
      <c r="V22" s="60" t="str">
        <f t="shared" si="6"/>
        <v/>
      </c>
      <c r="W22" s="61"/>
      <c r="X22" s="34"/>
      <c r="Y22" s="64"/>
      <c r="Z22" s="66"/>
      <c r="AA22" s="48" t="str">
        <f t="shared" si="7"/>
        <v/>
      </c>
      <c r="AB22" s="106" t="str">
        <f t="shared" si="8"/>
        <v/>
      </c>
      <c r="AC22" s="107"/>
      <c r="AD22" s="42" t="str">
        <f t="shared" si="9"/>
        <v/>
      </c>
      <c r="AE22" s="72" t="str">
        <f t="shared" si="10"/>
        <v/>
      </c>
      <c r="AF22" s="73"/>
      <c r="AG22" s="43" t="str">
        <f t="shared" si="11"/>
        <v/>
      </c>
      <c r="AH22" s="60" t="str">
        <f t="shared" si="12"/>
        <v/>
      </c>
      <c r="AI22" s="61"/>
      <c r="AJ22" s="137"/>
      <c r="AO22" s="28" t="str">
        <f t="shared" si="13"/>
        <v/>
      </c>
      <c r="AP22" s="28" t="str">
        <f t="shared" si="14"/>
        <v/>
      </c>
      <c r="AQ22" s="28" t="str">
        <f t="shared" si="15"/>
        <v/>
      </c>
      <c r="AR22" s="28" t="str">
        <f t="shared" si="16"/>
        <v/>
      </c>
      <c r="AS22" s="28" t="str">
        <f t="shared" si="17"/>
        <v/>
      </c>
      <c r="AT22" s="28" t="str">
        <f t="shared" si="18"/>
        <v/>
      </c>
      <c r="AU22" s="28" t="str">
        <f t="shared" si="19"/>
        <v/>
      </c>
      <c r="AV22" s="28" t="str">
        <f t="shared" si="20"/>
        <v/>
      </c>
      <c r="AW22" s="28" t="str">
        <f t="shared" si="21"/>
        <v/>
      </c>
      <c r="AX22" s="28" t="str">
        <f t="shared" si="22"/>
        <v/>
      </c>
      <c r="AY22" s="28" t="str">
        <f t="shared" si="23"/>
        <v/>
      </c>
      <c r="AZ22" s="28" t="str">
        <f t="shared" si="24"/>
        <v/>
      </c>
      <c r="BA22" s="28" t="str">
        <f t="shared" si="25"/>
        <v/>
      </c>
      <c r="BB22" s="28" t="str">
        <f t="shared" si="26"/>
        <v/>
      </c>
    </row>
    <row r="23" spans="1:54" ht="12.75" customHeight="1" x14ac:dyDescent="0.2">
      <c r="A23" s="134"/>
      <c r="B23" s="95">
        <f>IF(AND($Y$5&gt;=1,$Y$5&lt;=12), 12, "")</f>
        <v>12</v>
      </c>
      <c r="C23" s="96" t="str">
        <f t="shared" si="0"/>
        <v/>
      </c>
      <c r="D23" s="93"/>
      <c r="E23" s="93"/>
      <c r="F23" s="22"/>
      <c r="G23" s="64"/>
      <c r="H23" s="64"/>
      <c r="I23" s="37" t="str">
        <f t="shared" si="1"/>
        <v/>
      </c>
      <c r="J23" s="65" t="str">
        <f t="shared" si="2"/>
        <v/>
      </c>
      <c r="K23" s="61"/>
      <c r="L23" s="31"/>
      <c r="M23" s="64"/>
      <c r="N23" s="64"/>
      <c r="O23" s="37" t="str">
        <f t="shared" si="3"/>
        <v/>
      </c>
      <c r="P23" s="60" t="str">
        <f t="shared" si="4"/>
        <v/>
      </c>
      <c r="Q23" s="65"/>
      <c r="R23" s="34"/>
      <c r="S23" s="64"/>
      <c r="T23" s="64"/>
      <c r="U23" s="37" t="str">
        <f t="shared" si="5"/>
        <v/>
      </c>
      <c r="V23" s="60" t="str">
        <f t="shared" si="6"/>
        <v/>
      </c>
      <c r="W23" s="61"/>
      <c r="X23" s="34"/>
      <c r="Y23" s="64"/>
      <c r="Z23" s="66"/>
      <c r="AA23" s="48" t="str">
        <f t="shared" si="7"/>
        <v/>
      </c>
      <c r="AB23" s="106" t="str">
        <f t="shared" si="8"/>
        <v/>
      </c>
      <c r="AC23" s="107"/>
      <c r="AD23" s="42" t="str">
        <f t="shared" si="9"/>
        <v/>
      </c>
      <c r="AE23" s="72" t="str">
        <f t="shared" si="10"/>
        <v/>
      </c>
      <c r="AF23" s="73"/>
      <c r="AG23" s="43" t="str">
        <f t="shared" si="11"/>
        <v/>
      </c>
      <c r="AH23" s="60" t="str">
        <f t="shared" si="12"/>
        <v/>
      </c>
      <c r="AI23" s="61"/>
      <c r="AJ23" s="137"/>
      <c r="AO23" s="28" t="str">
        <f t="shared" si="13"/>
        <v/>
      </c>
      <c r="AP23" s="28" t="str">
        <f t="shared" si="14"/>
        <v/>
      </c>
      <c r="AQ23" s="28" t="str">
        <f t="shared" si="15"/>
        <v/>
      </c>
      <c r="AR23" s="28" t="str">
        <f t="shared" si="16"/>
        <v/>
      </c>
      <c r="AS23" s="28" t="str">
        <f t="shared" si="17"/>
        <v/>
      </c>
      <c r="AT23" s="28" t="str">
        <f t="shared" si="18"/>
        <v/>
      </c>
      <c r="AU23" s="28" t="str">
        <f t="shared" si="19"/>
        <v/>
      </c>
      <c r="AV23" s="28" t="str">
        <f t="shared" si="20"/>
        <v/>
      </c>
      <c r="AW23" s="28" t="str">
        <f t="shared" si="21"/>
        <v/>
      </c>
      <c r="AX23" s="28" t="str">
        <f t="shared" si="22"/>
        <v/>
      </c>
      <c r="AY23" s="28" t="str">
        <f t="shared" si="23"/>
        <v/>
      </c>
      <c r="AZ23" s="28" t="str">
        <f t="shared" si="24"/>
        <v/>
      </c>
      <c r="BA23" s="28" t="str">
        <f t="shared" si="25"/>
        <v/>
      </c>
      <c r="BB23" s="28" t="str">
        <f t="shared" si="26"/>
        <v/>
      </c>
    </row>
    <row r="24" spans="1:54" ht="12.75" customHeight="1" x14ac:dyDescent="0.2">
      <c r="A24" s="134"/>
      <c r="B24" s="95">
        <f>IF(AND($Y$5&gt;=1,$Y$5&lt;=12), 13, "")</f>
        <v>13</v>
      </c>
      <c r="C24" s="96" t="str">
        <f t="shared" si="0"/>
        <v/>
      </c>
      <c r="D24" s="93"/>
      <c r="E24" s="93"/>
      <c r="F24" s="22"/>
      <c r="G24" s="64"/>
      <c r="H24" s="64"/>
      <c r="I24" s="37" t="str">
        <f t="shared" si="1"/>
        <v/>
      </c>
      <c r="J24" s="65" t="str">
        <f t="shared" si="2"/>
        <v/>
      </c>
      <c r="K24" s="61"/>
      <c r="L24" s="31"/>
      <c r="M24" s="64"/>
      <c r="N24" s="64"/>
      <c r="O24" s="37" t="str">
        <f t="shared" si="3"/>
        <v/>
      </c>
      <c r="P24" s="60" t="str">
        <f t="shared" si="4"/>
        <v/>
      </c>
      <c r="Q24" s="65"/>
      <c r="R24" s="34"/>
      <c r="S24" s="64"/>
      <c r="T24" s="64"/>
      <c r="U24" s="37" t="str">
        <f t="shared" si="5"/>
        <v/>
      </c>
      <c r="V24" s="60" t="str">
        <f t="shared" si="6"/>
        <v/>
      </c>
      <c r="W24" s="61"/>
      <c r="X24" s="34"/>
      <c r="Y24" s="64"/>
      <c r="Z24" s="66"/>
      <c r="AA24" s="48" t="str">
        <f t="shared" si="7"/>
        <v/>
      </c>
      <c r="AB24" s="106" t="str">
        <f t="shared" si="8"/>
        <v/>
      </c>
      <c r="AC24" s="107"/>
      <c r="AD24" s="42" t="str">
        <f t="shared" si="9"/>
        <v/>
      </c>
      <c r="AE24" s="72" t="str">
        <f t="shared" si="10"/>
        <v/>
      </c>
      <c r="AF24" s="73"/>
      <c r="AG24" s="43" t="str">
        <f t="shared" si="11"/>
        <v/>
      </c>
      <c r="AH24" s="60" t="str">
        <f t="shared" si="12"/>
        <v/>
      </c>
      <c r="AI24" s="61"/>
      <c r="AJ24" s="137"/>
      <c r="AO24" s="28" t="str">
        <f t="shared" si="13"/>
        <v/>
      </c>
      <c r="AP24" s="28" t="str">
        <f t="shared" si="14"/>
        <v/>
      </c>
      <c r="AQ24" s="28" t="str">
        <f t="shared" si="15"/>
        <v/>
      </c>
      <c r="AR24" s="28" t="str">
        <f t="shared" si="16"/>
        <v/>
      </c>
      <c r="AS24" s="28" t="str">
        <f t="shared" si="17"/>
        <v/>
      </c>
      <c r="AT24" s="28" t="str">
        <f t="shared" si="18"/>
        <v/>
      </c>
      <c r="AU24" s="28" t="str">
        <f t="shared" si="19"/>
        <v/>
      </c>
      <c r="AV24" s="28" t="str">
        <f t="shared" si="20"/>
        <v/>
      </c>
      <c r="AW24" s="28" t="str">
        <f t="shared" si="21"/>
        <v/>
      </c>
      <c r="AX24" s="28" t="str">
        <f t="shared" si="22"/>
        <v/>
      </c>
      <c r="AY24" s="28" t="str">
        <f t="shared" si="23"/>
        <v/>
      </c>
      <c r="AZ24" s="28" t="str">
        <f t="shared" si="24"/>
        <v/>
      </c>
      <c r="BA24" s="28" t="str">
        <f t="shared" si="25"/>
        <v/>
      </c>
      <c r="BB24" s="28" t="str">
        <f t="shared" si="26"/>
        <v/>
      </c>
    </row>
    <row r="25" spans="1:54" ht="12.75" customHeight="1" x14ac:dyDescent="0.2">
      <c r="A25" s="134"/>
      <c r="B25" s="95">
        <f>IF(AND($Y$5&gt;=1,$Y$5&lt;=12), 14, "")</f>
        <v>14</v>
      </c>
      <c r="C25" s="96" t="str">
        <f t="shared" si="0"/>
        <v/>
      </c>
      <c r="D25" s="93"/>
      <c r="E25" s="93"/>
      <c r="F25" s="22"/>
      <c r="G25" s="64"/>
      <c r="H25" s="64"/>
      <c r="I25" s="37" t="str">
        <f t="shared" si="1"/>
        <v/>
      </c>
      <c r="J25" s="65" t="str">
        <f t="shared" si="2"/>
        <v/>
      </c>
      <c r="K25" s="61"/>
      <c r="L25" s="31"/>
      <c r="M25" s="64"/>
      <c r="N25" s="64"/>
      <c r="O25" s="37" t="str">
        <f t="shared" si="3"/>
        <v/>
      </c>
      <c r="P25" s="60" t="str">
        <f t="shared" si="4"/>
        <v/>
      </c>
      <c r="Q25" s="65"/>
      <c r="R25" s="34"/>
      <c r="S25" s="64"/>
      <c r="T25" s="64"/>
      <c r="U25" s="37" t="str">
        <f t="shared" si="5"/>
        <v/>
      </c>
      <c r="V25" s="60" t="str">
        <f t="shared" si="6"/>
        <v/>
      </c>
      <c r="W25" s="61"/>
      <c r="X25" s="34"/>
      <c r="Y25" s="64"/>
      <c r="Z25" s="66"/>
      <c r="AA25" s="48" t="str">
        <f t="shared" si="7"/>
        <v/>
      </c>
      <c r="AB25" s="106" t="str">
        <f t="shared" si="8"/>
        <v/>
      </c>
      <c r="AC25" s="107"/>
      <c r="AD25" s="42" t="str">
        <f t="shared" si="9"/>
        <v/>
      </c>
      <c r="AE25" s="72" t="str">
        <f t="shared" si="10"/>
        <v/>
      </c>
      <c r="AF25" s="73"/>
      <c r="AG25" s="43" t="str">
        <f t="shared" si="11"/>
        <v/>
      </c>
      <c r="AH25" s="60" t="str">
        <f t="shared" si="12"/>
        <v/>
      </c>
      <c r="AI25" s="61"/>
      <c r="AJ25" s="137"/>
      <c r="AO25" s="28" t="str">
        <f t="shared" si="13"/>
        <v/>
      </c>
      <c r="AP25" s="28" t="str">
        <f t="shared" si="14"/>
        <v/>
      </c>
      <c r="AQ25" s="28" t="str">
        <f t="shared" si="15"/>
        <v/>
      </c>
      <c r="AR25" s="28" t="str">
        <f t="shared" si="16"/>
        <v/>
      </c>
      <c r="AS25" s="28" t="str">
        <f t="shared" si="17"/>
        <v/>
      </c>
      <c r="AT25" s="28" t="str">
        <f t="shared" si="18"/>
        <v/>
      </c>
      <c r="AU25" s="28" t="str">
        <f t="shared" si="19"/>
        <v/>
      </c>
      <c r="AV25" s="28" t="str">
        <f t="shared" si="20"/>
        <v/>
      </c>
      <c r="AW25" s="28" t="str">
        <f t="shared" si="21"/>
        <v/>
      </c>
      <c r="AX25" s="28" t="str">
        <f t="shared" si="22"/>
        <v/>
      </c>
      <c r="AY25" s="28" t="str">
        <f t="shared" si="23"/>
        <v/>
      </c>
      <c r="AZ25" s="28" t="str">
        <f t="shared" si="24"/>
        <v/>
      </c>
      <c r="BA25" s="28" t="str">
        <f t="shared" si="25"/>
        <v/>
      </c>
      <c r="BB25" s="28" t="str">
        <f t="shared" si="26"/>
        <v/>
      </c>
    </row>
    <row r="26" spans="1:54" ht="12.75" customHeight="1" x14ac:dyDescent="0.2">
      <c r="A26" s="134"/>
      <c r="B26" s="95">
        <f>IF(AND($Y$5&gt;=1,$Y$5&lt;=12), 15, "")</f>
        <v>15</v>
      </c>
      <c r="C26" s="96" t="str">
        <f t="shared" si="0"/>
        <v/>
      </c>
      <c r="D26" s="93"/>
      <c r="E26" s="93"/>
      <c r="F26" s="22"/>
      <c r="G26" s="64"/>
      <c r="H26" s="64"/>
      <c r="I26" s="37" t="str">
        <f t="shared" si="1"/>
        <v/>
      </c>
      <c r="J26" s="65" t="str">
        <f t="shared" si="2"/>
        <v/>
      </c>
      <c r="K26" s="61"/>
      <c r="L26" s="31"/>
      <c r="M26" s="64"/>
      <c r="N26" s="64"/>
      <c r="O26" s="37" t="str">
        <f t="shared" si="3"/>
        <v/>
      </c>
      <c r="P26" s="60" t="str">
        <f t="shared" si="4"/>
        <v/>
      </c>
      <c r="Q26" s="65"/>
      <c r="R26" s="34"/>
      <c r="S26" s="64"/>
      <c r="T26" s="64"/>
      <c r="U26" s="37" t="str">
        <f t="shared" si="5"/>
        <v/>
      </c>
      <c r="V26" s="60" t="str">
        <f t="shared" si="6"/>
        <v/>
      </c>
      <c r="W26" s="61"/>
      <c r="X26" s="34"/>
      <c r="Y26" s="64"/>
      <c r="Z26" s="66"/>
      <c r="AA26" s="48" t="str">
        <f t="shared" si="7"/>
        <v/>
      </c>
      <c r="AB26" s="106" t="str">
        <f t="shared" si="8"/>
        <v/>
      </c>
      <c r="AC26" s="107"/>
      <c r="AD26" s="42" t="str">
        <f t="shared" si="9"/>
        <v/>
      </c>
      <c r="AE26" s="72" t="str">
        <f t="shared" si="10"/>
        <v/>
      </c>
      <c r="AF26" s="73"/>
      <c r="AG26" s="43" t="str">
        <f t="shared" si="11"/>
        <v/>
      </c>
      <c r="AH26" s="60" t="str">
        <f t="shared" si="12"/>
        <v/>
      </c>
      <c r="AI26" s="61"/>
      <c r="AJ26" s="137"/>
      <c r="AO26" s="28" t="str">
        <f t="shared" si="13"/>
        <v/>
      </c>
      <c r="AP26" s="28" t="str">
        <f t="shared" si="14"/>
        <v/>
      </c>
      <c r="AQ26" s="28" t="str">
        <f t="shared" si="15"/>
        <v/>
      </c>
      <c r="AR26" s="28" t="str">
        <f t="shared" si="16"/>
        <v/>
      </c>
      <c r="AS26" s="28" t="str">
        <f t="shared" si="17"/>
        <v/>
      </c>
      <c r="AT26" s="28" t="str">
        <f t="shared" si="18"/>
        <v/>
      </c>
      <c r="AU26" s="28" t="str">
        <f t="shared" si="19"/>
        <v/>
      </c>
      <c r="AV26" s="28" t="str">
        <f t="shared" si="20"/>
        <v/>
      </c>
      <c r="AW26" s="28" t="str">
        <f t="shared" si="21"/>
        <v/>
      </c>
      <c r="AX26" s="28" t="str">
        <f t="shared" si="22"/>
        <v/>
      </c>
      <c r="AY26" s="28" t="str">
        <f t="shared" si="23"/>
        <v/>
      </c>
      <c r="AZ26" s="28" t="str">
        <f t="shared" si="24"/>
        <v/>
      </c>
      <c r="BA26" s="28" t="str">
        <f t="shared" si="25"/>
        <v/>
      </c>
      <c r="BB26" s="28" t="str">
        <f t="shared" si="26"/>
        <v/>
      </c>
    </row>
    <row r="27" spans="1:54" ht="12.75" customHeight="1" x14ac:dyDescent="0.2">
      <c r="A27" s="134"/>
      <c r="B27" s="95">
        <f>IF(AND($Y$5&gt;=1,$Y$5&lt;=12), 16, "")</f>
        <v>16</v>
      </c>
      <c r="C27" s="96" t="str">
        <f t="shared" si="0"/>
        <v/>
      </c>
      <c r="D27" s="93"/>
      <c r="E27" s="93"/>
      <c r="F27" s="22"/>
      <c r="G27" s="64"/>
      <c r="H27" s="64"/>
      <c r="I27" s="37" t="str">
        <f t="shared" si="1"/>
        <v/>
      </c>
      <c r="J27" s="65" t="str">
        <f t="shared" si="2"/>
        <v/>
      </c>
      <c r="K27" s="61"/>
      <c r="L27" s="31"/>
      <c r="M27" s="64"/>
      <c r="N27" s="64"/>
      <c r="O27" s="37" t="str">
        <f t="shared" si="3"/>
        <v/>
      </c>
      <c r="P27" s="60" t="str">
        <f t="shared" si="4"/>
        <v/>
      </c>
      <c r="Q27" s="65"/>
      <c r="R27" s="34"/>
      <c r="S27" s="64"/>
      <c r="T27" s="64"/>
      <c r="U27" s="37" t="str">
        <f t="shared" si="5"/>
        <v/>
      </c>
      <c r="V27" s="60" t="str">
        <f t="shared" si="6"/>
        <v/>
      </c>
      <c r="W27" s="61"/>
      <c r="X27" s="34"/>
      <c r="Y27" s="64"/>
      <c r="Z27" s="66"/>
      <c r="AA27" s="48" t="str">
        <f t="shared" si="7"/>
        <v/>
      </c>
      <c r="AB27" s="106" t="str">
        <f t="shared" si="8"/>
        <v/>
      </c>
      <c r="AC27" s="107"/>
      <c r="AD27" s="42" t="str">
        <f t="shared" si="9"/>
        <v/>
      </c>
      <c r="AE27" s="72" t="str">
        <f t="shared" si="10"/>
        <v/>
      </c>
      <c r="AF27" s="73"/>
      <c r="AG27" s="43" t="str">
        <f t="shared" si="11"/>
        <v/>
      </c>
      <c r="AH27" s="60" t="str">
        <f t="shared" si="12"/>
        <v/>
      </c>
      <c r="AI27" s="61"/>
      <c r="AJ27" s="137"/>
      <c r="AO27" s="28" t="str">
        <f t="shared" si="13"/>
        <v/>
      </c>
      <c r="AP27" s="28" t="str">
        <f t="shared" si="14"/>
        <v/>
      </c>
      <c r="AQ27" s="28" t="str">
        <f t="shared" si="15"/>
        <v/>
      </c>
      <c r="AR27" s="28" t="str">
        <f t="shared" si="16"/>
        <v/>
      </c>
      <c r="AS27" s="28" t="str">
        <f t="shared" si="17"/>
        <v/>
      </c>
      <c r="AT27" s="28" t="str">
        <f t="shared" si="18"/>
        <v/>
      </c>
      <c r="AU27" s="28" t="str">
        <f t="shared" si="19"/>
        <v/>
      </c>
      <c r="AV27" s="28" t="str">
        <f t="shared" si="20"/>
        <v/>
      </c>
      <c r="AW27" s="28" t="str">
        <f t="shared" si="21"/>
        <v/>
      </c>
      <c r="AX27" s="28" t="str">
        <f t="shared" si="22"/>
        <v/>
      </c>
      <c r="AY27" s="28" t="str">
        <f t="shared" si="23"/>
        <v/>
      </c>
      <c r="AZ27" s="28" t="str">
        <f t="shared" si="24"/>
        <v/>
      </c>
      <c r="BA27" s="28" t="str">
        <f t="shared" si="25"/>
        <v/>
      </c>
      <c r="BB27" s="28" t="str">
        <f t="shared" si="26"/>
        <v/>
      </c>
    </row>
    <row r="28" spans="1:54" ht="12.75" customHeight="1" x14ac:dyDescent="0.2">
      <c r="A28" s="134"/>
      <c r="B28" s="95">
        <f>IF(AND($Y$5&gt;=1,$Y$5&lt;=12), 17, "")</f>
        <v>17</v>
      </c>
      <c r="C28" s="96" t="str">
        <f t="shared" si="0"/>
        <v/>
      </c>
      <c r="D28" s="93"/>
      <c r="E28" s="93"/>
      <c r="F28" s="22"/>
      <c r="G28" s="64"/>
      <c r="H28" s="64"/>
      <c r="I28" s="37" t="str">
        <f t="shared" si="1"/>
        <v/>
      </c>
      <c r="J28" s="65" t="str">
        <f t="shared" si="2"/>
        <v/>
      </c>
      <c r="K28" s="61"/>
      <c r="L28" s="31"/>
      <c r="M28" s="64"/>
      <c r="N28" s="64"/>
      <c r="O28" s="37" t="str">
        <f t="shared" si="3"/>
        <v/>
      </c>
      <c r="P28" s="60" t="str">
        <f t="shared" si="4"/>
        <v/>
      </c>
      <c r="Q28" s="65"/>
      <c r="R28" s="34"/>
      <c r="S28" s="64"/>
      <c r="T28" s="64"/>
      <c r="U28" s="37" t="str">
        <f t="shared" si="5"/>
        <v/>
      </c>
      <c r="V28" s="60" t="str">
        <f t="shared" si="6"/>
        <v/>
      </c>
      <c r="W28" s="61"/>
      <c r="X28" s="34"/>
      <c r="Y28" s="64"/>
      <c r="Z28" s="66"/>
      <c r="AA28" s="48" t="str">
        <f t="shared" si="7"/>
        <v/>
      </c>
      <c r="AB28" s="106" t="str">
        <f t="shared" si="8"/>
        <v/>
      </c>
      <c r="AC28" s="107"/>
      <c r="AD28" s="42" t="str">
        <f t="shared" si="9"/>
        <v/>
      </c>
      <c r="AE28" s="72" t="str">
        <f t="shared" si="10"/>
        <v/>
      </c>
      <c r="AF28" s="73"/>
      <c r="AG28" s="43" t="str">
        <f t="shared" si="11"/>
        <v/>
      </c>
      <c r="AH28" s="60" t="str">
        <f t="shared" si="12"/>
        <v/>
      </c>
      <c r="AI28" s="61"/>
      <c r="AJ28" s="137"/>
      <c r="AO28" s="28" t="str">
        <f t="shared" si="13"/>
        <v/>
      </c>
      <c r="AP28" s="28" t="str">
        <f t="shared" si="14"/>
        <v/>
      </c>
      <c r="AQ28" s="28" t="str">
        <f t="shared" si="15"/>
        <v/>
      </c>
      <c r="AR28" s="28" t="str">
        <f t="shared" si="16"/>
        <v/>
      </c>
      <c r="AS28" s="28" t="str">
        <f t="shared" si="17"/>
        <v/>
      </c>
      <c r="AT28" s="28" t="str">
        <f t="shared" si="18"/>
        <v/>
      </c>
      <c r="AU28" s="28" t="str">
        <f t="shared" si="19"/>
        <v/>
      </c>
      <c r="AV28" s="28" t="str">
        <f t="shared" si="20"/>
        <v/>
      </c>
      <c r="AW28" s="28" t="str">
        <f t="shared" si="21"/>
        <v/>
      </c>
      <c r="AX28" s="28" t="str">
        <f t="shared" si="22"/>
        <v/>
      </c>
      <c r="AY28" s="28" t="str">
        <f t="shared" si="23"/>
        <v/>
      </c>
      <c r="AZ28" s="28" t="str">
        <f t="shared" si="24"/>
        <v/>
      </c>
      <c r="BA28" s="28" t="str">
        <f t="shared" si="25"/>
        <v/>
      </c>
      <c r="BB28" s="28" t="str">
        <f t="shared" si="26"/>
        <v/>
      </c>
    </row>
    <row r="29" spans="1:54" ht="12.75" customHeight="1" x14ac:dyDescent="0.2">
      <c r="A29" s="134"/>
      <c r="B29" s="95">
        <f>IF(AND($Y$5&gt;=1,$Y$5&lt;=12), 18, "")</f>
        <v>18</v>
      </c>
      <c r="C29" s="96" t="str">
        <f t="shared" si="0"/>
        <v/>
      </c>
      <c r="D29" s="93"/>
      <c r="E29" s="93"/>
      <c r="F29" s="22"/>
      <c r="G29" s="64"/>
      <c r="H29" s="64"/>
      <c r="I29" s="37" t="str">
        <f t="shared" si="1"/>
        <v/>
      </c>
      <c r="J29" s="65" t="str">
        <f t="shared" si="2"/>
        <v/>
      </c>
      <c r="K29" s="61"/>
      <c r="L29" s="31"/>
      <c r="M29" s="64"/>
      <c r="N29" s="64"/>
      <c r="O29" s="37" t="str">
        <f t="shared" si="3"/>
        <v/>
      </c>
      <c r="P29" s="60" t="str">
        <f t="shared" si="4"/>
        <v/>
      </c>
      <c r="Q29" s="65"/>
      <c r="R29" s="34"/>
      <c r="S29" s="64"/>
      <c r="T29" s="64"/>
      <c r="U29" s="37" t="str">
        <f t="shared" si="5"/>
        <v/>
      </c>
      <c r="V29" s="60" t="str">
        <f t="shared" si="6"/>
        <v/>
      </c>
      <c r="W29" s="61"/>
      <c r="X29" s="34"/>
      <c r="Y29" s="64"/>
      <c r="Z29" s="66"/>
      <c r="AA29" s="48" t="str">
        <f t="shared" si="7"/>
        <v/>
      </c>
      <c r="AB29" s="106" t="str">
        <f t="shared" si="8"/>
        <v/>
      </c>
      <c r="AC29" s="107"/>
      <c r="AD29" s="42" t="str">
        <f t="shared" si="9"/>
        <v/>
      </c>
      <c r="AE29" s="72" t="str">
        <f t="shared" si="10"/>
        <v/>
      </c>
      <c r="AF29" s="73"/>
      <c r="AG29" s="43" t="str">
        <f t="shared" si="11"/>
        <v/>
      </c>
      <c r="AH29" s="60" t="str">
        <f t="shared" si="12"/>
        <v/>
      </c>
      <c r="AI29" s="61"/>
      <c r="AJ29" s="137"/>
      <c r="AO29" s="28" t="str">
        <f t="shared" si="13"/>
        <v/>
      </c>
      <c r="AP29" s="28" t="str">
        <f t="shared" si="14"/>
        <v/>
      </c>
      <c r="AQ29" s="28" t="str">
        <f t="shared" si="15"/>
        <v/>
      </c>
      <c r="AR29" s="28" t="str">
        <f t="shared" si="16"/>
        <v/>
      </c>
      <c r="AS29" s="28" t="str">
        <f t="shared" si="17"/>
        <v/>
      </c>
      <c r="AT29" s="28" t="str">
        <f t="shared" si="18"/>
        <v/>
      </c>
      <c r="AU29" s="28" t="str">
        <f t="shared" si="19"/>
        <v/>
      </c>
      <c r="AV29" s="28" t="str">
        <f t="shared" si="20"/>
        <v/>
      </c>
      <c r="AW29" s="28" t="str">
        <f t="shared" si="21"/>
        <v/>
      </c>
      <c r="AX29" s="28" t="str">
        <f t="shared" si="22"/>
        <v/>
      </c>
      <c r="AY29" s="28" t="str">
        <f t="shared" si="23"/>
        <v/>
      </c>
      <c r="AZ29" s="28" t="str">
        <f t="shared" si="24"/>
        <v/>
      </c>
      <c r="BA29" s="28" t="str">
        <f t="shared" si="25"/>
        <v/>
      </c>
      <c r="BB29" s="28" t="str">
        <f t="shared" si="26"/>
        <v/>
      </c>
    </row>
    <row r="30" spans="1:54" ht="12.75" customHeight="1" x14ac:dyDescent="0.2">
      <c r="A30" s="134"/>
      <c r="B30" s="95">
        <f>IF(AND($Y$5&gt;=1,$Y$5&lt;=12), 19, "")</f>
        <v>19</v>
      </c>
      <c r="C30" s="96" t="str">
        <f t="shared" si="0"/>
        <v/>
      </c>
      <c r="D30" s="93"/>
      <c r="E30" s="93"/>
      <c r="F30" s="22"/>
      <c r="G30" s="64"/>
      <c r="H30" s="64"/>
      <c r="I30" s="37" t="str">
        <f t="shared" si="1"/>
        <v/>
      </c>
      <c r="J30" s="65" t="str">
        <f t="shared" si="2"/>
        <v/>
      </c>
      <c r="K30" s="61"/>
      <c r="L30" s="31"/>
      <c r="M30" s="64"/>
      <c r="N30" s="64"/>
      <c r="O30" s="37" t="str">
        <f t="shared" si="3"/>
        <v/>
      </c>
      <c r="P30" s="60" t="str">
        <f t="shared" si="4"/>
        <v/>
      </c>
      <c r="Q30" s="65"/>
      <c r="R30" s="34"/>
      <c r="S30" s="64"/>
      <c r="T30" s="64"/>
      <c r="U30" s="37" t="str">
        <f t="shared" si="5"/>
        <v/>
      </c>
      <c r="V30" s="60" t="str">
        <f t="shared" si="6"/>
        <v/>
      </c>
      <c r="W30" s="61"/>
      <c r="X30" s="34"/>
      <c r="Y30" s="64"/>
      <c r="Z30" s="66"/>
      <c r="AA30" s="48" t="str">
        <f t="shared" si="7"/>
        <v/>
      </c>
      <c r="AB30" s="106" t="str">
        <f t="shared" si="8"/>
        <v/>
      </c>
      <c r="AC30" s="107"/>
      <c r="AD30" s="42" t="str">
        <f t="shared" si="9"/>
        <v/>
      </c>
      <c r="AE30" s="72" t="str">
        <f t="shared" si="10"/>
        <v/>
      </c>
      <c r="AF30" s="73"/>
      <c r="AG30" s="43" t="str">
        <f t="shared" si="11"/>
        <v/>
      </c>
      <c r="AH30" s="60" t="str">
        <f t="shared" si="12"/>
        <v/>
      </c>
      <c r="AI30" s="61"/>
      <c r="AJ30" s="137"/>
      <c r="AO30" s="28" t="str">
        <f t="shared" si="13"/>
        <v/>
      </c>
      <c r="AP30" s="28" t="str">
        <f t="shared" si="14"/>
        <v/>
      </c>
      <c r="AQ30" s="28" t="str">
        <f t="shared" si="15"/>
        <v/>
      </c>
      <c r="AR30" s="28" t="str">
        <f t="shared" si="16"/>
        <v/>
      </c>
      <c r="AS30" s="28" t="str">
        <f t="shared" si="17"/>
        <v/>
      </c>
      <c r="AT30" s="28" t="str">
        <f t="shared" si="18"/>
        <v/>
      </c>
      <c r="AU30" s="28" t="str">
        <f t="shared" si="19"/>
        <v/>
      </c>
      <c r="AV30" s="28" t="str">
        <f t="shared" si="20"/>
        <v/>
      </c>
      <c r="AW30" s="28" t="str">
        <f t="shared" si="21"/>
        <v/>
      </c>
      <c r="AX30" s="28" t="str">
        <f t="shared" si="22"/>
        <v/>
      </c>
      <c r="AY30" s="28" t="str">
        <f t="shared" si="23"/>
        <v/>
      </c>
      <c r="AZ30" s="28" t="str">
        <f t="shared" si="24"/>
        <v/>
      </c>
      <c r="BA30" s="28" t="str">
        <f t="shared" si="25"/>
        <v/>
      </c>
      <c r="BB30" s="28" t="str">
        <f t="shared" si="26"/>
        <v/>
      </c>
    </row>
    <row r="31" spans="1:54" ht="12.75" customHeight="1" x14ac:dyDescent="0.2">
      <c r="A31" s="134"/>
      <c r="B31" s="95">
        <f>IF(AND($Y$5&gt;=1,$Y$5&lt;=12), 20, "")</f>
        <v>20</v>
      </c>
      <c r="C31" s="96" t="str">
        <f t="shared" si="0"/>
        <v/>
      </c>
      <c r="D31" s="93"/>
      <c r="E31" s="93"/>
      <c r="F31" s="22"/>
      <c r="G31" s="64"/>
      <c r="H31" s="64"/>
      <c r="I31" s="37" t="str">
        <f t="shared" si="1"/>
        <v/>
      </c>
      <c r="J31" s="65" t="str">
        <f t="shared" si="2"/>
        <v/>
      </c>
      <c r="K31" s="61"/>
      <c r="L31" s="31"/>
      <c r="M31" s="64"/>
      <c r="N31" s="64"/>
      <c r="O31" s="37" t="str">
        <f t="shared" si="3"/>
        <v/>
      </c>
      <c r="P31" s="60" t="str">
        <f t="shared" si="4"/>
        <v/>
      </c>
      <c r="Q31" s="65"/>
      <c r="R31" s="34"/>
      <c r="S31" s="64"/>
      <c r="T31" s="64"/>
      <c r="U31" s="37" t="str">
        <f t="shared" si="5"/>
        <v/>
      </c>
      <c r="V31" s="60" t="str">
        <f t="shared" si="6"/>
        <v/>
      </c>
      <c r="W31" s="61"/>
      <c r="X31" s="34"/>
      <c r="Y31" s="64"/>
      <c r="Z31" s="66"/>
      <c r="AA31" s="48" t="str">
        <f t="shared" si="7"/>
        <v/>
      </c>
      <c r="AB31" s="106" t="str">
        <f t="shared" si="8"/>
        <v/>
      </c>
      <c r="AC31" s="107"/>
      <c r="AD31" s="42" t="str">
        <f t="shared" si="9"/>
        <v/>
      </c>
      <c r="AE31" s="72" t="str">
        <f t="shared" si="10"/>
        <v/>
      </c>
      <c r="AF31" s="73"/>
      <c r="AG31" s="43" t="str">
        <f t="shared" si="11"/>
        <v/>
      </c>
      <c r="AH31" s="60" t="str">
        <f t="shared" si="12"/>
        <v/>
      </c>
      <c r="AI31" s="61"/>
      <c r="AJ31" s="137"/>
      <c r="AL31" s="24" t="s">
        <v>11</v>
      </c>
      <c r="AO31" s="28" t="str">
        <f t="shared" si="13"/>
        <v/>
      </c>
      <c r="AP31" s="28" t="str">
        <f t="shared" si="14"/>
        <v/>
      </c>
      <c r="AQ31" s="28" t="str">
        <f t="shared" si="15"/>
        <v/>
      </c>
      <c r="AR31" s="28" t="str">
        <f t="shared" si="16"/>
        <v/>
      </c>
      <c r="AS31" s="28" t="str">
        <f t="shared" si="17"/>
        <v/>
      </c>
      <c r="AT31" s="28" t="str">
        <f t="shared" si="18"/>
        <v/>
      </c>
      <c r="AU31" s="28" t="str">
        <f t="shared" si="19"/>
        <v/>
      </c>
      <c r="AV31" s="28" t="str">
        <f t="shared" si="20"/>
        <v/>
      </c>
      <c r="AW31" s="28" t="str">
        <f t="shared" si="21"/>
        <v/>
      </c>
      <c r="AX31" s="28" t="str">
        <f t="shared" si="22"/>
        <v/>
      </c>
      <c r="AY31" s="28" t="str">
        <f t="shared" si="23"/>
        <v/>
      </c>
      <c r="AZ31" s="28" t="str">
        <f t="shared" si="24"/>
        <v/>
      </c>
      <c r="BA31" s="28" t="str">
        <f t="shared" si="25"/>
        <v/>
      </c>
      <c r="BB31" s="28" t="str">
        <f t="shared" si="26"/>
        <v/>
      </c>
    </row>
    <row r="32" spans="1:54" ht="12.75" customHeight="1" x14ac:dyDescent="0.2">
      <c r="A32" s="134"/>
      <c r="B32" s="95">
        <f>IF(AND($Y$5&gt;=1,$Y$5&lt;=12), 21, "")</f>
        <v>21</v>
      </c>
      <c r="C32" s="96" t="str">
        <f t="shared" si="0"/>
        <v/>
      </c>
      <c r="D32" s="93"/>
      <c r="E32" s="93"/>
      <c r="F32" s="22"/>
      <c r="G32" s="64"/>
      <c r="H32" s="64"/>
      <c r="I32" s="37" t="str">
        <f t="shared" si="1"/>
        <v/>
      </c>
      <c r="J32" s="65" t="str">
        <f t="shared" si="2"/>
        <v/>
      </c>
      <c r="K32" s="61"/>
      <c r="L32" s="31"/>
      <c r="M32" s="64"/>
      <c r="N32" s="64"/>
      <c r="O32" s="37" t="str">
        <f t="shared" si="3"/>
        <v/>
      </c>
      <c r="P32" s="60" t="str">
        <f t="shared" si="4"/>
        <v/>
      </c>
      <c r="Q32" s="65"/>
      <c r="R32" s="34"/>
      <c r="S32" s="64"/>
      <c r="T32" s="64"/>
      <c r="U32" s="37" t="str">
        <f t="shared" si="5"/>
        <v/>
      </c>
      <c r="V32" s="60" t="str">
        <f t="shared" si="6"/>
        <v/>
      </c>
      <c r="W32" s="61"/>
      <c r="X32" s="34"/>
      <c r="Y32" s="64"/>
      <c r="Z32" s="66"/>
      <c r="AA32" s="48" t="str">
        <f t="shared" si="7"/>
        <v/>
      </c>
      <c r="AB32" s="106" t="str">
        <f t="shared" si="8"/>
        <v/>
      </c>
      <c r="AC32" s="107"/>
      <c r="AD32" s="42" t="str">
        <f t="shared" si="9"/>
        <v/>
      </c>
      <c r="AE32" s="72" t="str">
        <f t="shared" si="10"/>
        <v/>
      </c>
      <c r="AF32" s="73"/>
      <c r="AG32" s="43" t="str">
        <f t="shared" si="11"/>
        <v/>
      </c>
      <c r="AH32" s="60" t="str">
        <f t="shared" si="12"/>
        <v/>
      </c>
      <c r="AI32" s="61"/>
      <c r="AJ32" s="137"/>
      <c r="AO32" s="28" t="str">
        <f t="shared" si="13"/>
        <v/>
      </c>
      <c r="AP32" s="28" t="str">
        <f t="shared" si="14"/>
        <v/>
      </c>
      <c r="AQ32" s="28" t="str">
        <f t="shared" si="15"/>
        <v/>
      </c>
      <c r="AR32" s="28" t="str">
        <f t="shared" si="16"/>
        <v/>
      </c>
      <c r="AS32" s="28" t="str">
        <f t="shared" si="17"/>
        <v/>
      </c>
      <c r="AT32" s="28" t="str">
        <f t="shared" si="18"/>
        <v/>
      </c>
      <c r="AU32" s="28" t="str">
        <f t="shared" si="19"/>
        <v/>
      </c>
      <c r="AV32" s="28" t="str">
        <f t="shared" si="20"/>
        <v/>
      </c>
      <c r="AW32" s="28" t="str">
        <f t="shared" si="21"/>
        <v/>
      </c>
      <c r="AX32" s="28" t="str">
        <f t="shared" si="22"/>
        <v/>
      </c>
      <c r="AY32" s="28" t="str">
        <f t="shared" si="23"/>
        <v/>
      </c>
      <c r="AZ32" s="28" t="str">
        <f t="shared" si="24"/>
        <v/>
      </c>
      <c r="BA32" s="28" t="str">
        <f t="shared" si="25"/>
        <v/>
      </c>
      <c r="BB32" s="28" t="str">
        <f t="shared" si="26"/>
        <v/>
      </c>
    </row>
    <row r="33" spans="1:54" ht="12.75" customHeight="1" x14ac:dyDescent="0.2">
      <c r="A33" s="134"/>
      <c r="B33" s="95">
        <f>IF(AND($Y$5&gt;=1,$Y$5&lt;=12), 22, "")</f>
        <v>22</v>
      </c>
      <c r="C33" s="96" t="str">
        <f t="shared" si="0"/>
        <v/>
      </c>
      <c r="D33" s="93"/>
      <c r="E33" s="93"/>
      <c r="F33" s="22"/>
      <c r="G33" s="64"/>
      <c r="H33" s="64"/>
      <c r="I33" s="37" t="str">
        <f t="shared" si="1"/>
        <v/>
      </c>
      <c r="J33" s="65" t="str">
        <f t="shared" si="2"/>
        <v/>
      </c>
      <c r="K33" s="61"/>
      <c r="L33" s="31"/>
      <c r="M33" s="64"/>
      <c r="N33" s="64"/>
      <c r="O33" s="37" t="str">
        <f t="shared" si="3"/>
        <v/>
      </c>
      <c r="P33" s="60" t="str">
        <f t="shared" si="4"/>
        <v/>
      </c>
      <c r="Q33" s="65"/>
      <c r="R33" s="34"/>
      <c r="S33" s="64"/>
      <c r="T33" s="64"/>
      <c r="U33" s="37" t="str">
        <f t="shared" si="5"/>
        <v/>
      </c>
      <c r="V33" s="60" t="str">
        <f t="shared" si="6"/>
        <v/>
      </c>
      <c r="W33" s="61"/>
      <c r="X33" s="34"/>
      <c r="Y33" s="64"/>
      <c r="Z33" s="66"/>
      <c r="AA33" s="48" t="str">
        <f t="shared" si="7"/>
        <v/>
      </c>
      <c r="AB33" s="106" t="str">
        <f t="shared" si="8"/>
        <v/>
      </c>
      <c r="AC33" s="107"/>
      <c r="AD33" s="42" t="str">
        <f t="shared" si="9"/>
        <v/>
      </c>
      <c r="AE33" s="72" t="str">
        <f t="shared" si="10"/>
        <v/>
      </c>
      <c r="AF33" s="73"/>
      <c r="AG33" s="43" t="str">
        <f t="shared" si="11"/>
        <v/>
      </c>
      <c r="AH33" s="60" t="str">
        <f t="shared" si="12"/>
        <v/>
      </c>
      <c r="AI33" s="61"/>
      <c r="AJ33" s="137"/>
      <c r="AO33" s="28" t="str">
        <f t="shared" si="13"/>
        <v/>
      </c>
      <c r="AP33" s="28" t="str">
        <f t="shared" si="14"/>
        <v/>
      </c>
      <c r="AQ33" s="28" t="str">
        <f t="shared" si="15"/>
        <v/>
      </c>
      <c r="AR33" s="28" t="str">
        <f t="shared" si="16"/>
        <v/>
      </c>
      <c r="AS33" s="28" t="str">
        <f t="shared" si="17"/>
        <v/>
      </c>
      <c r="AT33" s="28" t="str">
        <f t="shared" si="18"/>
        <v/>
      </c>
      <c r="AU33" s="28" t="str">
        <f t="shared" si="19"/>
        <v/>
      </c>
      <c r="AV33" s="28" t="str">
        <f t="shared" si="20"/>
        <v/>
      </c>
      <c r="AW33" s="28" t="str">
        <f t="shared" si="21"/>
        <v/>
      </c>
      <c r="AX33" s="28" t="str">
        <f t="shared" si="22"/>
        <v/>
      </c>
      <c r="AY33" s="28" t="str">
        <f t="shared" si="23"/>
        <v/>
      </c>
      <c r="AZ33" s="28" t="str">
        <f t="shared" si="24"/>
        <v/>
      </c>
      <c r="BA33" s="28" t="str">
        <f t="shared" si="25"/>
        <v/>
      </c>
      <c r="BB33" s="28" t="str">
        <f t="shared" si="26"/>
        <v/>
      </c>
    </row>
    <row r="34" spans="1:54" ht="12.75" customHeight="1" x14ac:dyDescent="0.2">
      <c r="A34" s="134"/>
      <c r="B34" s="95">
        <f>IF(AND($Y$5&gt;=1,$Y$5&lt;=12), 23, "")</f>
        <v>23</v>
      </c>
      <c r="C34" s="96" t="str">
        <f t="shared" si="0"/>
        <v/>
      </c>
      <c r="D34" s="93"/>
      <c r="E34" s="93"/>
      <c r="F34" s="22"/>
      <c r="G34" s="64"/>
      <c r="H34" s="64"/>
      <c r="I34" s="37" t="str">
        <f t="shared" si="1"/>
        <v/>
      </c>
      <c r="J34" s="65" t="str">
        <f t="shared" si="2"/>
        <v/>
      </c>
      <c r="K34" s="61"/>
      <c r="L34" s="31"/>
      <c r="M34" s="64"/>
      <c r="N34" s="64"/>
      <c r="O34" s="37" t="str">
        <f t="shared" si="3"/>
        <v/>
      </c>
      <c r="P34" s="60" t="str">
        <f t="shared" si="4"/>
        <v/>
      </c>
      <c r="Q34" s="65"/>
      <c r="R34" s="34"/>
      <c r="S34" s="64"/>
      <c r="T34" s="64"/>
      <c r="U34" s="37" t="str">
        <f t="shared" si="5"/>
        <v/>
      </c>
      <c r="V34" s="60" t="str">
        <f t="shared" si="6"/>
        <v/>
      </c>
      <c r="W34" s="61"/>
      <c r="X34" s="34"/>
      <c r="Y34" s="64"/>
      <c r="Z34" s="66"/>
      <c r="AA34" s="48" t="str">
        <f t="shared" si="7"/>
        <v/>
      </c>
      <c r="AB34" s="106" t="str">
        <f t="shared" si="8"/>
        <v/>
      </c>
      <c r="AC34" s="107"/>
      <c r="AD34" s="42" t="str">
        <f t="shared" si="9"/>
        <v/>
      </c>
      <c r="AE34" s="72" t="str">
        <f t="shared" si="10"/>
        <v/>
      </c>
      <c r="AF34" s="73"/>
      <c r="AG34" s="43" t="str">
        <f t="shared" si="11"/>
        <v/>
      </c>
      <c r="AH34" s="60" t="str">
        <f t="shared" si="12"/>
        <v/>
      </c>
      <c r="AI34" s="61"/>
      <c r="AJ34" s="137"/>
      <c r="AO34" s="28" t="str">
        <f t="shared" si="13"/>
        <v/>
      </c>
      <c r="AP34" s="28" t="str">
        <f t="shared" si="14"/>
        <v/>
      </c>
      <c r="AQ34" s="28" t="str">
        <f t="shared" si="15"/>
        <v/>
      </c>
      <c r="AR34" s="28" t="str">
        <f t="shared" si="16"/>
        <v/>
      </c>
      <c r="AS34" s="28" t="str">
        <f t="shared" si="17"/>
        <v/>
      </c>
      <c r="AT34" s="28" t="str">
        <f t="shared" si="18"/>
        <v/>
      </c>
      <c r="AU34" s="28" t="str">
        <f t="shared" si="19"/>
        <v/>
      </c>
      <c r="AV34" s="28" t="str">
        <f t="shared" si="20"/>
        <v/>
      </c>
      <c r="AW34" s="28" t="str">
        <f t="shared" si="21"/>
        <v/>
      </c>
      <c r="AX34" s="28" t="str">
        <f t="shared" si="22"/>
        <v/>
      </c>
      <c r="AY34" s="28" t="str">
        <f t="shared" si="23"/>
        <v/>
      </c>
      <c r="AZ34" s="28" t="str">
        <f t="shared" si="24"/>
        <v/>
      </c>
      <c r="BA34" s="28" t="str">
        <f t="shared" si="25"/>
        <v/>
      </c>
      <c r="BB34" s="28" t="str">
        <f t="shared" si="26"/>
        <v/>
      </c>
    </row>
    <row r="35" spans="1:54" ht="12.75" customHeight="1" x14ac:dyDescent="0.2">
      <c r="A35" s="134"/>
      <c r="B35" s="95">
        <f>IF(AND($Y$5&gt;=1,$Y$5&lt;=12), 24, "")</f>
        <v>24</v>
      </c>
      <c r="C35" s="96" t="str">
        <f t="shared" si="0"/>
        <v/>
      </c>
      <c r="D35" s="93"/>
      <c r="E35" s="93"/>
      <c r="F35" s="22"/>
      <c r="G35" s="64"/>
      <c r="H35" s="64"/>
      <c r="I35" s="37" t="str">
        <f t="shared" si="1"/>
        <v/>
      </c>
      <c r="J35" s="65" t="str">
        <f t="shared" si="2"/>
        <v/>
      </c>
      <c r="K35" s="61"/>
      <c r="L35" s="31"/>
      <c r="M35" s="64"/>
      <c r="N35" s="64"/>
      <c r="O35" s="37" t="str">
        <f t="shared" si="3"/>
        <v/>
      </c>
      <c r="P35" s="60" t="str">
        <f t="shared" si="4"/>
        <v/>
      </c>
      <c r="Q35" s="65"/>
      <c r="R35" s="34"/>
      <c r="S35" s="64"/>
      <c r="T35" s="64"/>
      <c r="U35" s="37" t="str">
        <f t="shared" si="5"/>
        <v/>
      </c>
      <c r="V35" s="60" t="str">
        <f t="shared" si="6"/>
        <v/>
      </c>
      <c r="W35" s="61"/>
      <c r="X35" s="34"/>
      <c r="Y35" s="64"/>
      <c r="Z35" s="66"/>
      <c r="AA35" s="48" t="str">
        <f t="shared" si="7"/>
        <v/>
      </c>
      <c r="AB35" s="106" t="str">
        <f t="shared" si="8"/>
        <v/>
      </c>
      <c r="AC35" s="107"/>
      <c r="AD35" s="42" t="str">
        <f t="shared" si="9"/>
        <v/>
      </c>
      <c r="AE35" s="72" t="str">
        <f t="shared" si="10"/>
        <v/>
      </c>
      <c r="AF35" s="73"/>
      <c r="AG35" s="43" t="str">
        <f t="shared" si="11"/>
        <v/>
      </c>
      <c r="AH35" s="60" t="str">
        <f t="shared" si="12"/>
        <v/>
      </c>
      <c r="AI35" s="61"/>
      <c r="AJ35" s="137"/>
      <c r="AO35" s="28" t="str">
        <f t="shared" si="13"/>
        <v/>
      </c>
      <c r="AP35" s="28" t="str">
        <f t="shared" si="14"/>
        <v/>
      </c>
      <c r="AQ35" s="28" t="str">
        <f t="shared" si="15"/>
        <v/>
      </c>
      <c r="AR35" s="28" t="str">
        <f t="shared" si="16"/>
        <v/>
      </c>
      <c r="AS35" s="28" t="str">
        <f t="shared" si="17"/>
        <v/>
      </c>
      <c r="AT35" s="28" t="str">
        <f t="shared" si="18"/>
        <v/>
      </c>
      <c r="AU35" s="28" t="str">
        <f t="shared" si="19"/>
        <v/>
      </c>
      <c r="AV35" s="28" t="str">
        <f t="shared" si="20"/>
        <v/>
      </c>
      <c r="AW35" s="28" t="str">
        <f t="shared" si="21"/>
        <v/>
      </c>
      <c r="AX35" s="28" t="str">
        <f t="shared" si="22"/>
        <v/>
      </c>
      <c r="AY35" s="28" t="str">
        <f t="shared" si="23"/>
        <v/>
      </c>
      <c r="AZ35" s="28" t="str">
        <f t="shared" si="24"/>
        <v/>
      </c>
      <c r="BA35" s="28" t="str">
        <f t="shared" si="25"/>
        <v/>
      </c>
      <c r="BB35" s="28" t="str">
        <f t="shared" si="26"/>
        <v/>
      </c>
    </row>
    <row r="36" spans="1:54" ht="12.75" customHeight="1" x14ac:dyDescent="0.2">
      <c r="A36" s="134"/>
      <c r="B36" s="95">
        <f>IF(AND($Y$5&gt;=1,$Y$5&lt;=12), 25, "")</f>
        <v>25</v>
      </c>
      <c r="C36" s="96" t="str">
        <f t="shared" si="0"/>
        <v/>
      </c>
      <c r="D36" s="93"/>
      <c r="E36" s="93"/>
      <c r="F36" s="22"/>
      <c r="G36" s="64"/>
      <c r="H36" s="64"/>
      <c r="I36" s="37" t="str">
        <f t="shared" si="1"/>
        <v/>
      </c>
      <c r="J36" s="65" t="str">
        <f t="shared" si="2"/>
        <v/>
      </c>
      <c r="K36" s="61"/>
      <c r="L36" s="31"/>
      <c r="M36" s="64"/>
      <c r="N36" s="64"/>
      <c r="O36" s="37" t="str">
        <f t="shared" si="3"/>
        <v/>
      </c>
      <c r="P36" s="60" t="str">
        <f t="shared" si="4"/>
        <v/>
      </c>
      <c r="Q36" s="65"/>
      <c r="R36" s="34"/>
      <c r="S36" s="64"/>
      <c r="T36" s="64"/>
      <c r="U36" s="37" t="str">
        <f t="shared" si="5"/>
        <v/>
      </c>
      <c r="V36" s="60" t="str">
        <f t="shared" si="6"/>
        <v/>
      </c>
      <c r="W36" s="61"/>
      <c r="X36" s="34"/>
      <c r="Y36" s="64"/>
      <c r="Z36" s="66"/>
      <c r="AA36" s="48" t="str">
        <f t="shared" si="7"/>
        <v/>
      </c>
      <c r="AB36" s="106" t="str">
        <f t="shared" si="8"/>
        <v/>
      </c>
      <c r="AC36" s="107"/>
      <c r="AD36" s="42" t="str">
        <f t="shared" si="9"/>
        <v/>
      </c>
      <c r="AE36" s="72" t="str">
        <f t="shared" si="10"/>
        <v/>
      </c>
      <c r="AF36" s="73"/>
      <c r="AG36" s="43" t="str">
        <f t="shared" si="11"/>
        <v/>
      </c>
      <c r="AH36" s="60" t="str">
        <f t="shared" si="12"/>
        <v/>
      </c>
      <c r="AI36" s="61"/>
      <c r="AJ36" s="137"/>
      <c r="AO36" s="28" t="str">
        <f t="shared" si="13"/>
        <v/>
      </c>
      <c r="AP36" s="28" t="str">
        <f t="shared" si="14"/>
        <v/>
      </c>
      <c r="AQ36" s="28" t="str">
        <f t="shared" si="15"/>
        <v/>
      </c>
      <c r="AR36" s="28" t="str">
        <f t="shared" si="16"/>
        <v/>
      </c>
      <c r="AS36" s="28" t="str">
        <f t="shared" si="17"/>
        <v/>
      </c>
      <c r="AT36" s="28" t="str">
        <f t="shared" si="18"/>
        <v/>
      </c>
      <c r="AU36" s="28" t="str">
        <f t="shared" si="19"/>
        <v/>
      </c>
      <c r="AV36" s="28" t="str">
        <f t="shared" si="20"/>
        <v/>
      </c>
      <c r="AW36" s="28" t="str">
        <f t="shared" si="21"/>
        <v/>
      </c>
      <c r="AX36" s="28" t="str">
        <f t="shared" si="22"/>
        <v/>
      </c>
      <c r="AY36" s="28" t="str">
        <f t="shared" si="23"/>
        <v/>
      </c>
      <c r="AZ36" s="28" t="str">
        <f t="shared" si="24"/>
        <v/>
      </c>
      <c r="BA36" s="28" t="str">
        <f t="shared" si="25"/>
        <v/>
      </c>
      <c r="BB36" s="28" t="str">
        <f t="shared" si="26"/>
        <v/>
      </c>
    </row>
    <row r="37" spans="1:54" ht="12.75" customHeight="1" x14ac:dyDescent="0.2">
      <c r="A37" s="134"/>
      <c r="B37" s="95">
        <f>IF(AND($Y$5&gt;=1,$Y$5&lt;=12), 26, "")</f>
        <v>26</v>
      </c>
      <c r="C37" s="96" t="str">
        <f t="shared" si="0"/>
        <v/>
      </c>
      <c r="D37" s="93"/>
      <c r="E37" s="93"/>
      <c r="F37" s="22"/>
      <c r="G37" s="64"/>
      <c r="H37" s="64"/>
      <c r="I37" s="37" t="str">
        <f t="shared" si="1"/>
        <v/>
      </c>
      <c r="J37" s="65" t="str">
        <f t="shared" si="2"/>
        <v/>
      </c>
      <c r="K37" s="61"/>
      <c r="L37" s="31"/>
      <c r="M37" s="64"/>
      <c r="N37" s="64"/>
      <c r="O37" s="37" t="str">
        <f t="shared" si="3"/>
        <v/>
      </c>
      <c r="P37" s="60" t="str">
        <f t="shared" si="4"/>
        <v/>
      </c>
      <c r="Q37" s="65"/>
      <c r="R37" s="34"/>
      <c r="S37" s="64"/>
      <c r="T37" s="64"/>
      <c r="U37" s="37" t="str">
        <f t="shared" si="5"/>
        <v/>
      </c>
      <c r="V37" s="60" t="str">
        <f t="shared" si="6"/>
        <v/>
      </c>
      <c r="W37" s="61"/>
      <c r="X37" s="34"/>
      <c r="Y37" s="64"/>
      <c r="Z37" s="66"/>
      <c r="AA37" s="48" t="str">
        <f t="shared" si="7"/>
        <v/>
      </c>
      <c r="AB37" s="106" t="str">
        <f t="shared" si="8"/>
        <v/>
      </c>
      <c r="AC37" s="107"/>
      <c r="AD37" s="42" t="str">
        <f t="shared" si="9"/>
        <v/>
      </c>
      <c r="AE37" s="72" t="str">
        <f t="shared" si="10"/>
        <v/>
      </c>
      <c r="AF37" s="73"/>
      <c r="AG37" s="43" t="str">
        <f t="shared" si="11"/>
        <v/>
      </c>
      <c r="AH37" s="60" t="str">
        <f t="shared" si="12"/>
        <v/>
      </c>
      <c r="AI37" s="61"/>
      <c r="AJ37" s="137"/>
      <c r="AK37" s="24" t="s">
        <v>11</v>
      </c>
      <c r="AO37" s="28" t="str">
        <f t="shared" si="13"/>
        <v/>
      </c>
      <c r="AP37" s="28" t="str">
        <f t="shared" si="14"/>
        <v/>
      </c>
      <c r="AQ37" s="28" t="str">
        <f t="shared" si="15"/>
        <v/>
      </c>
      <c r="AR37" s="28" t="str">
        <f t="shared" si="16"/>
        <v/>
      </c>
      <c r="AS37" s="28" t="str">
        <f t="shared" si="17"/>
        <v/>
      </c>
      <c r="AT37" s="28" t="str">
        <f t="shared" si="18"/>
        <v/>
      </c>
      <c r="AU37" s="28" t="str">
        <f t="shared" si="19"/>
        <v/>
      </c>
      <c r="AV37" s="28" t="str">
        <f t="shared" si="20"/>
        <v/>
      </c>
      <c r="AW37" s="28" t="str">
        <f t="shared" si="21"/>
        <v/>
      </c>
      <c r="AX37" s="28" t="str">
        <f t="shared" si="22"/>
        <v/>
      </c>
      <c r="AY37" s="28" t="str">
        <f t="shared" si="23"/>
        <v/>
      </c>
      <c r="AZ37" s="28" t="str">
        <f t="shared" si="24"/>
        <v/>
      </c>
      <c r="BA37" s="28" t="str">
        <f t="shared" si="25"/>
        <v/>
      </c>
      <c r="BB37" s="28" t="str">
        <f t="shared" si="26"/>
        <v/>
      </c>
    </row>
    <row r="38" spans="1:54" ht="12.75" customHeight="1" x14ac:dyDescent="0.2">
      <c r="A38" s="134"/>
      <c r="B38" s="95">
        <f>IF(AND($Y$5&gt;=1,$Y$5&lt;=12), 27, "")</f>
        <v>27</v>
      </c>
      <c r="C38" s="96" t="str">
        <f t="shared" si="0"/>
        <v/>
      </c>
      <c r="D38" s="93"/>
      <c r="E38" s="93"/>
      <c r="F38" s="22"/>
      <c r="G38" s="64"/>
      <c r="H38" s="64"/>
      <c r="I38" s="37" t="str">
        <f t="shared" si="1"/>
        <v/>
      </c>
      <c r="J38" s="65" t="str">
        <f t="shared" si="2"/>
        <v/>
      </c>
      <c r="K38" s="61"/>
      <c r="L38" s="31"/>
      <c r="M38" s="64"/>
      <c r="N38" s="64"/>
      <c r="O38" s="37" t="str">
        <f t="shared" si="3"/>
        <v/>
      </c>
      <c r="P38" s="60" t="str">
        <f t="shared" si="4"/>
        <v/>
      </c>
      <c r="Q38" s="65"/>
      <c r="R38" s="34"/>
      <c r="S38" s="64"/>
      <c r="T38" s="64"/>
      <c r="U38" s="37" t="str">
        <f t="shared" si="5"/>
        <v/>
      </c>
      <c r="V38" s="60" t="str">
        <f t="shared" si="6"/>
        <v/>
      </c>
      <c r="W38" s="61"/>
      <c r="X38" s="34"/>
      <c r="Y38" s="64"/>
      <c r="Z38" s="66"/>
      <c r="AA38" s="48" t="str">
        <f t="shared" si="7"/>
        <v/>
      </c>
      <c r="AB38" s="106" t="str">
        <f t="shared" si="8"/>
        <v/>
      </c>
      <c r="AC38" s="107"/>
      <c r="AD38" s="42" t="str">
        <f t="shared" si="9"/>
        <v/>
      </c>
      <c r="AE38" s="72" t="str">
        <f t="shared" si="10"/>
        <v/>
      </c>
      <c r="AF38" s="73"/>
      <c r="AG38" s="43" t="str">
        <f t="shared" si="11"/>
        <v/>
      </c>
      <c r="AH38" s="60" t="str">
        <f t="shared" si="12"/>
        <v/>
      </c>
      <c r="AI38" s="61"/>
      <c r="AJ38" s="137"/>
      <c r="AK38" s="24" t="s">
        <v>11</v>
      </c>
      <c r="AO38" s="28" t="str">
        <f t="shared" si="13"/>
        <v/>
      </c>
      <c r="AP38" s="28" t="str">
        <f t="shared" si="14"/>
        <v/>
      </c>
      <c r="AQ38" s="28" t="str">
        <f t="shared" si="15"/>
        <v/>
      </c>
      <c r="AR38" s="28" t="str">
        <f t="shared" si="16"/>
        <v/>
      </c>
      <c r="AS38" s="28" t="str">
        <f t="shared" si="17"/>
        <v/>
      </c>
      <c r="AT38" s="28" t="str">
        <f t="shared" si="18"/>
        <v/>
      </c>
      <c r="AU38" s="28" t="str">
        <f t="shared" si="19"/>
        <v/>
      </c>
      <c r="AV38" s="28" t="str">
        <f t="shared" si="20"/>
        <v/>
      </c>
      <c r="AW38" s="28" t="str">
        <f t="shared" si="21"/>
        <v/>
      </c>
      <c r="AX38" s="28" t="str">
        <f t="shared" si="22"/>
        <v/>
      </c>
      <c r="AY38" s="28" t="str">
        <f t="shared" si="23"/>
        <v/>
      </c>
      <c r="AZ38" s="28" t="str">
        <f t="shared" si="24"/>
        <v/>
      </c>
      <c r="BA38" s="28" t="str">
        <f t="shared" si="25"/>
        <v/>
      </c>
      <c r="BB38" s="28" t="str">
        <f t="shared" si="26"/>
        <v/>
      </c>
    </row>
    <row r="39" spans="1:54" ht="12.75" customHeight="1" x14ac:dyDescent="0.2">
      <c r="A39" s="134"/>
      <c r="B39" s="95">
        <f>IF(AND($Y$5&gt;=1,$Y$5&lt;=12), 28, "")</f>
        <v>28</v>
      </c>
      <c r="C39" s="96" t="str">
        <f t="shared" si="0"/>
        <v/>
      </c>
      <c r="D39" s="93"/>
      <c r="E39" s="93"/>
      <c r="F39" s="22"/>
      <c r="G39" s="64"/>
      <c r="H39" s="64"/>
      <c r="I39" s="37" t="str">
        <f t="shared" si="1"/>
        <v/>
      </c>
      <c r="J39" s="65" t="str">
        <f t="shared" si="2"/>
        <v/>
      </c>
      <c r="K39" s="61"/>
      <c r="L39" s="31"/>
      <c r="M39" s="64"/>
      <c r="N39" s="64"/>
      <c r="O39" s="37" t="str">
        <f t="shared" si="3"/>
        <v/>
      </c>
      <c r="P39" s="60" t="str">
        <f t="shared" si="4"/>
        <v/>
      </c>
      <c r="Q39" s="65"/>
      <c r="R39" s="34"/>
      <c r="S39" s="64"/>
      <c r="T39" s="64"/>
      <c r="U39" s="37" t="str">
        <f t="shared" si="5"/>
        <v/>
      </c>
      <c r="V39" s="60" t="str">
        <f t="shared" si="6"/>
        <v/>
      </c>
      <c r="W39" s="61"/>
      <c r="X39" s="34"/>
      <c r="Y39" s="64"/>
      <c r="Z39" s="66"/>
      <c r="AA39" s="48" t="str">
        <f t="shared" si="7"/>
        <v/>
      </c>
      <c r="AB39" s="106" t="str">
        <f t="shared" si="8"/>
        <v/>
      </c>
      <c r="AC39" s="107"/>
      <c r="AD39" s="42" t="str">
        <f t="shared" si="9"/>
        <v/>
      </c>
      <c r="AE39" s="72" t="str">
        <f t="shared" si="10"/>
        <v/>
      </c>
      <c r="AF39" s="73"/>
      <c r="AG39" s="43" t="str">
        <f t="shared" si="11"/>
        <v/>
      </c>
      <c r="AH39" s="60" t="str">
        <f t="shared" si="12"/>
        <v/>
      </c>
      <c r="AI39" s="61"/>
      <c r="AJ39" s="137"/>
      <c r="AO39" s="28" t="str">
        <f t="shared" si="13"/>
        <v/>
      </c>
      <c r="AP39" s="28" t="str">
        <f t="shared" si="14"/>
        <v/>
      </c>
      <c r="AQ39" s="28" t="str">
        <f t="shared" si="15"/>
        <v/>
      </c>
      <c r="AR39" s="28" t="str">
        <f t="shared" si="16"/>
        <v/>
      </c>
      <c r="AS39" s="28" t="str">
        <f t="shared" si="17"/>
        <v/>
      </c>
      <c r="AT39" s="28" t="str">
        <f t="shared" si="18"/>
        <v/>
      </c>
      <c r="AU39" s="28" t="str">
        <f t="shared" si="19"/>
        <v/>
      </c>
      <c r="AV39" s="28" t="str">
        <f t="shared" si="20"/>
        <v/>
      </c>
      <c r="AW39" s="28" t="str">
        <f t="shared" si="21"/>
        <v/>
      </c>
      <c r="AX39" s="28" t="str">
        <f t="shared" si="22"/>
        <v/>
      </c>
      <c r="AY39" s="28" t="str">
        <f t="shared" si="23"/>
        <v/>
      </c>
      <c r="AZ39" s="28" t="str">
        <f t="shared" si="24"/>
        <v/>
      </c>
      <c r="BA39" s="28" t="str">
        <f t="shared" si="25"/>
        <v/>
      </c>
      <c r="BB39" s="28" t="str">
        <f t="shared" si="26"/>
        <v/>
      </c>
    </row>
    <row r="40" spans="1:54" ht="12.75" customHeight="1" x14ac:dyDescent="0.2">
      <c r="A40" s="134"/>
      <c r="B40" s="95">
        <f>IF(Y5&lt;&gt;0,IF(AND($Y$5&gt;=1,$Y$5&lt;=12,$Y$5&gt;=0,$Y$5&lt;=9999,DAY(DATE($AG$5,$Y$5,29)) &gt; $B39), DAY(DATE($AG$5,$Y$5,29)), ""),"")</f>
        <v>29</v>
      </c>
      <c r="C40" s="96" t="e">
        <f>IF(AND($J$2&gt;=1,$J$2&lt;=12,$J$2&gt;=0,$J$2&lt;=9999,DAY(DATE($J$2,$J$2,29)) &gt; $A39), DAY(DATE($J$2,$J$2,29)), "")</f>
        <v>#NUM!</v>
      </c>
      <c r="D40" s="93"/>
      <c r="E40" s="93"/>
      <c r="F40" s="22"/>
      <c r="G40" s="64"/>
      <c r="H40" s="64"/>
      <c r="I40" s="37" t="str">
        <f t="shared" si="1"/>
        <v/>
      </c>
      <c r="J40" s="65" t="str">
        <f t="shared" si="2"/>
        <v/>
      </c>
      <c r="K40" s="61"/>
      <c r="L40" s="31"/>
      <c r="M40" s="64"/>
      <c r="N40" s="64"/>
      <c r="O40" s="37" t="str">
        <f t="shared" si="3"/>
        <v/>
      </c>
      <c r="P40" s="60" t="str">
        <f t="shared" si="4"/>
        <v/>
      </c>
      <c r="Q40" s="65"/>
      <c r="R40" s="34"/>
      <c r="S40" s="64"/>
      <c r="T40" s="64"/>
      <c r="U40" s="37" t="str">
        <f t="shared" si="5"/>
        <v/>
      </c>
      <c r="V40" s="60" t="str">
        <f t="shared" si="6"/>
        <v/>
      </c>
      <c r="W40" s="61"/>
      <c r="X40" s="34"/>
      <c r="Y40" s="64"/>
      <c r="Z40" s="66"/>
      <c r="AA40" s="48" t="str">
        <f t="shared" si="7"/>
        <v/>
      </c>
      <c r="AB40" s="106" t="str">
        <f t="shared" si="8"/>
        <v/>
      </c>
      <c r="AC40" s="107"/>
      <c r="AD40" s="42" t="str">
        <f t="shared" si="9"/>
        <v/>
      </c>
      <c r="AE40" s="72" t="str">
        <f t="shared" si="10"/>
        <v/>
      </c>
      <c r="AF40" s="73"/>
      <c r="AG40" s="43" t="str">
        <f t="shared" si="11"/>
        <v/>
      </c>
      <c r="AH40" s="60" t="str">
        <f t="shared" si="12"/>
        <v/>
      </c>
      <c r="AI40" s="61"/>
      <c r="AJ40" s="137"/>
      <c r="AO40" s="28" t="str">
        <f t="shared" si="13"/>
        <v/>
      </c>
      <c r="AP40" s="28" t="str">
        <f t="shared" si="14"/>
        <v/>
      </c>
      <c r="AQ40" s="28" t="str">
        <f t="shared" si="15"/>
        <v/>
      </c>
      <c r="AR40" s="28" t="str">
        <f t="shared" si="16"/>
        <v/>
      </c>
      <c r="AS40" s="28" t="str">
        <f t="shared" si="17"/>
        <v/>
      </c>
      <c r="AT40" s="28" t="str">
        <f t="shared" si="18"/>
        <v/>
      </c>
      <c r="AU40" s="28" t="str">
        <f t="shared" si="19"/>
        <v/>
      </c>
      <c r="AV40" s="28" t="str">
        <f t="shared" si="20"/>
        <v/>
      </c>
      <c r="AW40" s="28" t="str">
        <f t="shared" si="21"/>
        <v/>
      </c>
      <c r="AX40" s="28" t="str">
        <f t="shared" si="22"/>
        <v/>
      </c>
      <c r="AY40" s="28" t="str">
        <f t="shared" si="23"/>
        <v/>
      </c>
      <c r="AZ40" s="28" t="str">
        <f t="shared" si="24"/>
        <v/>
      </c>
      <c r="BA40" s="28" t="str">
        <f t="shared" si="25"/>
        <v/>
      </c>
      <c r="BB40" s="28" t="str">
        <f t="shared" si="26"/>
        <v/>
      </c>
    </row>
    <row r="41" spans="1:54" ht="12.75" customHeight="1" x14ac:dyDescent="0.2">
      <c r="A41" s="134"/>
      <c r="B41" s="95">
        <f>IF(Y5&lt;&gt;0,IF(AND($Y$5&gt;=1,$Y$5&lt;=12,$Y$5&gt;=0,$Y$5&lt;=9999,DAY(DATE($AG$5,$Y$5,30)) &gt; $B40), DAY(DATE($AG$5,$Y$5,30)), ""),"")</f>
        <v>30</v>
      </c>
      <c r="C41" s="96" t="e">
        <f>IF(AND($J$2&gt;=1,$J$2&lt;=12,$J$2&gt;=0,$J$2&lt;=9999,DAY(DATE($J$2,$J$2,29)) &gt; $A40), DAY(DATE($J$2,$J$2,29)), "")</f>
        <v>#NUM!</v>
      </c>
      <c r="D41" s="93"/>
      <c r="E41" s="93"/>
      <c r="F41" s="22"/>
      <c r="G41" s="64"/>
      <c r="H41" s="64"/>
      <c r="I41" s="37" t="str">
        <f t="shared" si="1"/>
        <v/>
      </c>
      <c r="J41" s="65" t="str">
        <f t="shared" si="2"/>
        <v/>
      </c>
      <c r="K41" s="61"/>
      <c r="L41" s="31"/>
      <c r="M41" s="64"/>
      <c r="N41" s="64"/>
      <c r="O41" s="37" t="str">
        <f t="shared" si="3"/>
        <v/>
      </c>
      <c r="P41" s="60" t="str">
        <f t="shared" si="4"/>
        <v/>
      </c>
      <c r="Q41" s="65"/>
      <c r="R41" s="34"/>
      <c r="S41" s="64"/>
      <c r="T41" s="64"/>
      <c r="U41" s="37" t="str">
        <f t="shared" si="5"/>
        <v/>
      </c>
      <c r="V41" s="60" t="str">
        <f t="shared" si="6"/>
        <v/>
      </c>
      <c r="W41" s="61"/>
      <c r="X41" s="34"/>
      <c r="Y41" s="64"/>
      <c r="Z41" s="66"/>
      <c r="AA41" s="48" t="str">
        <f t="shared" si="7"/>
        <v/>
      </c>
      <c r="AB41" s="106" t="str">
        <f t="shared" si="8"/>
        <v/>
      </c>
      <c r="AC41" s="107"/>
      <c r="AD41" s="42" t="str">
        <f t="shared" si="9"/>
        <v/>
      </c>
      <c r="AE41" s="72" t="str">
        <f t="shared" si="10"/>
        <v/>
      </c>
      <c r="AF41" s="73"/>
      <c r="AG41" s="43" t="str">
        <f t="shared" si="11"/>
        <v/>
      </c>
      <c r="AH41" s="60" t="str">
        <f t="shared" si="12"/>
        <v/>
      </c>
      <c r="AI41" s="61"/>
      <c r="AJ41" s="137"/>
      <c r="AO41" s="28" t="str">
        <f t="shared" si="13"/>
        <v/>
      </c>
      <c r="AP41" s="28" t="str">
        <f t="shared" si="14"/>
        <v/>
      </c>
      <c r="AQ41" s="28" t="str">
        <f t="shared" si="15"/>
        <v/>
      </c>
      <c r="AR41" s="28" t="str">
        <f t="shared" si="16"/>
        <v/>
      </c>
      <c r="AS41" s="28" t="str">
        <f t="shared" si="17"/>
        <v/>
      </c>
      <c r="AT41" s="28" t="str">
        <f t="shared" si="18"/>
        <v/>
      </c>
      <c r="AU41" s="28" t="str">
        <f t="shared" si="19"/>
        <v/>
      </c>
      <c r="AV41" s="28" t="str">
        <f t="shared" si="20"/>
        <v/>
      </c>
      <c r="AW41" s="28" t="str">
        <f t="shared" si="21"/>
        <v/>
      </c>
      <c r="AX41" s="28" t="str">
        <f t="shared" si="22"/>
        <v/>
      </c>
      <c r="AY41" s="28" t="str">
        <f t="shared" si="23"/>
        <v/>
      </c>
      <c r="AZ41" s="28" t="str">
        <f t="shared" si="24"/>
        <v/>
      </c>
      <c r="BA41" s="28" t="str">
        <f t="shared" si="25"/>
        <v/>
      </c>
      <c r="BB41" s="28" t="str">
        <f t="shared" si="26"/>
        <v/>
      </c>
    </row>
    <row r="42" spans="1:54" ht="12.75" customHeight="1" thickBot="1" x14ac:dyDescent="0.25">
      <c r="A42" s="134"/>
      <c r="B42" s="101">
        <f>IF(Y5&lt;&gt;0,IF(AND($Y$5&gt;=1,$Y$5&lt;=12,$Y$5&gt;=0,$Y$5&lt;=9999,DAY(DATE($AG$5,$Y$5,31)) &gt; $B41), DAY(DATE($AG$5,$Y$5,31)), ""),"")</f>
        <v>31</v>
      </c>
      <c r="C42" s="102" t="e">
        <f>IF(AND($J$2&gt;=1,$J$2&lt;=12,$J$2&gt;=0,$J$2&lt;=9999,DAY(DATE($J$2,$J$2,29)) &gt; $A41), DAY(DATE($J$2,$J$2,29)), "")</f>
        <v>#NUM!</v>
      </c>
      <c r="D42" s="105"/>
      <c r="E42" s="105"/>
      <c r="F42" s="23"/>
      <c r="G42" s="91"/>
      <c r="H42" s="91"/>
      <c r="I42" s="38" t="str">
        <f t="shared" si="1"/>
        <v/>
      </c>
      <c r="J42" s="83" t="str">
        <f t="shared" si="2"/>
        <v/>
      </c>
      <c r="K42" s="92"/>
      <c r="L42" s="32"/>
      <c r="M42" s="64"/>
      <c r="N42" s="64"/>
      <c r="O42" s="38" t="str">
        <f t="shared" si="3"/>
        <v/>
      </c>
      <c r="P42" s="82" t="str">
        <f t="shared" si="4"/>
        <v/>
      </c>
      <c r="Q42" s="83"/>
      <c r="R42" s="35"/>
      <c r="S42" s="91"/>
      <c r="T42" s="91"/>
      <c r="U42" s="38" t="str">
        <f t="shared" si="5"/>
        <v/>
      </c>
      <c r="V42" s="62" t="str">
        <f t="shared" si="6"/>
        <v/>
      </c>
      <c r="W42" s="63"/>
      <c r="X42" s="47"/>
      <c r="Y42" s="115"/>
      <c r="Z42" s="116"/>
      <c r="AA42" s="49" t="str">
        <f t="shared" si="7"/>
        <v/>
      </c>
      <c r="AB42" s="112" t="str">
        <f t="shared" si="8"/>
        <v/>
      </c>
      <c r="AC42" s="113"/>
      <c r="AD42" s="44" t="str">
        <f t="shared" si="9"/>
        <v/>
      </c>
      <c r="AE42" s="110" t="str">
        <f t="shared" si="10"/>
        <v/>
      </c>
      <c r="AF42" s="111"/>
      <c r="AG42" s="45" t="str">
        <f t="shared" si="11"/>
        <v/>
      </c>
      <c r="AH42" s="62" t="str">
        <f t="shared" si="12"/>
        <v/>
      </c>
      <c r="AI42" s="63"/>
      <c r="AJ42" s="137"/>
      <c r="AO42" s="28" t="str">
        <f t="shared" si="13"/>
        <v/>
      </c>
      <c r="AP42" s="28" t="str">
        <f t="shared" si="14"/>
        <v/>
      </c>
      <c r="AQ42" s="28" t="str">
        <f t="shared" si="15"/>
        <v/>
      </c>
      <c r="AR42" s="28" t="str">
        <f t="shared" si="16"/>
        <v/>
      </c>
      <c r="AS42" s="28" t="str">
        <f t="shared" si="17"/>
        <v/>
      </c>
      <c r="AT42" s="28" t="str">
        <f t="shared" si="18"/>
        <v/>
      </c>
      <c r="AU42" s="28" t="str">
        <f t="shared" si="19"/>
        <v/>
      </c>
      <c r="AV42" s="28" t="str">
        <f t="shared" si="20"/>
        <v/>
      </c>
      <c r="AW42" s="28" t="str">
        <f t="shared" si="21"/>
        <v/>
      </c>
      <c r="AX42" s="28" t="str">
        <f t="shared" si="22"/>
        <v/>
      </c>
      <c r="AY42" s="28" t="str">
        <f t="shared" si="23"/>
        <v/>
      </c>
      <c r="AZ42" s="28" t="str">
        <f t="shared" si="24"/>
        <v/>
      </c>
      <c r="BA42" s="28" t="str">
        <f t="shared" si="25"/>
        <v/>
      </c>
      <c r="BB42" s="28" t="str">
        <f t="shared" si="26"/>
        <v/>
      </c>
    </row>
    <row r="43" spans="1:54" ht="13.5" customHeight="1" thickBot="1" x14ac:dyDescent="0.25">
      <c r="A43" s="134"/>
      <c r="B43" s="87" t="s">
        <v>40</v>
      </c>
      <c r="C43" s="88"/>
      <c r="D43" s="84" t="str">
        <f>IF(SUM(D12:D42)&gt;0,ROUND(AVERAGE(D12:D42),D130),"")</f>
        <v/>
      </c>
      <c r="E43" s="84"/>
      <c r="F43" s="54" t="str">
        <f>IF(F94="Y","&lt;","")</f>
        <v/>
      </c>
      <c r="G43" s="84" t="str">
        <f>IF(SUM(G12:G42)&gt;0,ROUND(AVERAGE(G12:G42),G130),"")</f>
        <v/>
      </c>
      <c r="H43" s="84"/>
      <c r="I43" s="55" t="str">
        <f>IF(F94="Y","&lt;","")</f>
        <v/>
      </c>
      <c r="J43" s="89" t="str">
        <f>IF(SUM(J12:J42)&gt;0,IF(AVERAGE(J12:J42)&lt;1,ROUND(AVERAGE(J12:J42),1-(1+INT(LOG10(ABS(AVERAGE(J12:J42)))))),ROUND(AVERAGE(J12:J42),0)),"")</f>
        <v/>
      </c>
      <c r="K43" s="90"/>
      <c r="L43" s="54" t="str">
        <f>IF(L94="Y","&lt;","")</f>
        <v/>
      </c>
      <c r="M43" s="84" t="str">
        <f>IF(SUM(M12:M42)&gt;0,ROUND(AVERAGE(M12:M42),M130),"")</f>
        <v/>
      </c>
      <c r="N43" s="84"/>
      <c r="O43" s="55" t="str">
        <f>IF(L94="Y","&lt;","")</f>
        <v/>
      </c>
      <c r="P43" s="85" t="str">
        <f>IF(SUM(P12:P42)&gt;0,IF(AVERAGE(P12:P42)&lt;1,ROUND(AVERAGE(P12:P42),1-(1+INT(LOG10(ABS(AVERAGE(P12:P42)))))),ROUND(AVERAGE(P12:P42),0)),"")</f>
        <v/>
      </c>
      <c r="Q43" s="86"/>
      <c r="R43" s="54" t="str">
        <f>IF(R94="Y","&lt;","")</f>
        <v/>
      </c>
      <c r="S43" s="84" t="str">
        <f>IF(SUM(S12:S42)&gt;0,ROUND(AVERAGE(S12:S42),S130),"")</f>
        <v/>
      </c>
      <c r="T43" s="84"/>
      <c r="U43" s="55" t="str">
        <f>IF(R94="Y","&lt;","")</f>
        <v/>
      </c>
      <c r="V43" s="85" t="str">
        <f>IF(SUM(V12:V42)&gt;0,IF(AVERAGE(V12:V42)&lt;1,ROUND(AVERAGE(V12:V42),1-(1+INT(LOG10(ABS(AVERAGE(V12:V42)))))),ROUND(AVERAGE(V12:V42),0)),"")</f>
        <v/>
      </c>
      <c r="W43" s="114"/>
      <c r="X43" s="54" t="str">
        <f>IF(X94="Y","&lt;","")</f>
        <v/>
      </c>
      <c r="Y43" s="84" t="str">
        <f>IF(SUM(Y12:Y42)&gt;0,ROUND(AVERAGE(Y12:Y42),Y130),"")</f>
        <v/>
      </c>
      <c r="Z43" s="84"/>
      <c r="AA43" s="55" t="str">
        <f>IF(X94="Y","&lt;","")</f>
        <v/>
      </c>
      <c r="AB43" s="85" t="str">
        <f>IF(SUM(AB12:AB42)&gt;0,IF(AVERAGE(AB12:AB42)&lt;1,ROUND(AVERAGE(AB12:AB42),1-(1+INT(LOG10(ABS(AVERAGE(AB12:AB42)))))),ROUND(AVERAGE(AB12:AB42),0)),"")</f>
        <v/>
      </c>
      <c r="AC43" s="114"/>
      <c r="AD43" s="54" t="str">
        <f>IF(AD94="Y","&lt;","")</f>
        <v/>
      </c>
      <c r="AE43" s="117" t="str">
        <f>IF(SUM(AE12:AE42)&gt;0,ROUND(AVERAGE(AE12:AE42),U132),"")</f>
        <v/>
      </c>
      <c r="AF43" s="118"/>
      <c r="AG43" s="55" t="str">
        <f>IF(AD94="Y","&lt;","")</f>
        <v/>
      </c>
      <c r="AH43" s="85" t="str">
        <f>IF(SUM(AH12:AH42)&gt;0,IF(AVERAGE(AH12:AH42)&lt;1,ROUND(AVERAGE(AH12:AH42),1-(1+INT(LOG10(ABS(AVERAGE(AH12:AH42)))))),ROUND(AVERAGE(AH12:AH42),0)),"")</f>
        <v/>
      </c>
      <c r="AI43" s="114"/>
      <c r="AJ43" s="137"/>
    </row>
    <row r="44" spans="1:54" ht="13.5" customHeight="1" thickBot="1" x14ac:dyDescent="0.25">
      <c r="A44" s="134"/>
      <c r="B44" s="121" t="s">
        <v>43</v>
      </c>
      <c r="C44" s="121"/>
      <c r="D44" s="121"/>
      <c r="E44" s="121"/>
      <c r="F44" s="121"/>
      <c r="G44" s="121"/>
      <c r="H44" s="121"/>
      <c r="I44" s="51" t="str">
        <f>IF(I43="&lt;","&lt;","")</f>
        <v/>
      </c>
      <c r="J44" s="126" t="str">
        <f>IF(SUM(J12:J42)&gt;0,IF(J55&lt;1,ROUND(J55,1-(1+INT(LOG10(ABS(J55))))),ROUND(J55,0)),"")</f>
        <v/>
      </c>
      <c r="K44" s="127"/>
      <c r="L44" s="25"/>
      <c r="M44" s="123"/>
      <c r="N44" s="123"/>
      <c r="O44" s="50" t="str">
        <f>IF(O43="&lt;","&lt;","")</f>
        <v/>
      </c>
      <c r="P44" s="128" t="str">
        <f>IF(SUM(P12:P42)&gt;0,IF(P55&lt;1,ROUND(P55,1-(1+INT(LOG10(ABS(P55))))),ROUND(P55,0)),"")</f>
        <v/>
      </c>
      <c r="Q44" s="129"/>
      <c r="R44" s="20"/>
      <c r="S44" s="123"/>
      <c r="T44" s="123"/>
      <c r="U44" s="52" t="str">
        <f>IF(U43="&lt;","&lt;","")</f>
        <v/>
      </c>
      <c r="V44" s="130" t="str">
        <f>IF(SUM(V12:V42)&gt;0,IF(V55&lt;1,ROUND(V55,1-(1+INT(LOG10(ABS(V55))))),ROUND(V55,0)),"")</f>
        <v/>
      </c>
      <c r="W44" s="129"/>
      <c r="X44" s="20"/>
      <c r="Y44" s="123"/>
      <c r="Z44" s="123"/>
      <c r="AA44" s="50" t="str">
        <f>IF(AA43="&lt;","&lt;","")</f>
        <v/>
      </c>
      <c r="AB44" s="124" t="str">
        <f>IF(SUM(AB12:AB42)&gt;0,IF(AB55&lt;1,ROUND(AB55,1-(1+INT(LOG10(ABS(AB55))))),ROUND(AB55,0)),"")</f>
        <v/>
      </c>
      <c r="AC44" s="125"/>
      <c r="AD44" s="123"/>
      <c r="AE44" s="123"/>
      <c r="AF44" s="123"/>
      <c r="AG44" s="50" t="str">
        <f>IF(AG43="&lt;","&lt;","")</f>
        <v/>
      </c>
      <c r="AH44" s="119" t="str">
        <f>IF(SUM(AH12:AH42)&gt;0,IF(AH55&lt;1,ROUND(AH55,1-(1+INT(LOG10(ABS(AH55))))),ROUND(AH55,0)),"")</f>
        <v/>
      </c>
      <c r="AI44" s="120"/>
      <c r="AJ44" s="137"/>
    </row>
    <row r="45" spans="1:54" ht="9" customHeight="1" x14ac:dyDescent="0.2">
      <c r="A45" s="134"/>
      <c r="B45" s="141"/>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37"/>
    </row>
    <row r="46" spans="1:54" ht="12.75" customHeight="1" x14ac:dyDescent="0.2">
      <c r="A46" s="134"/>
      <c r="B46" s="122" t="s">
        <v>51</v>
      </c>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37"/>
    </row>
    <row r="47" spans="1:54" x14ac:dyDescent="0.2">
      <c r="A47" s="134"/>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37"/>
    </row>
    <row r="48" spans="1:54" x14ac:dyDescent="0.2">
      <c r="A48" s="134"/>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37"/>
    </row>
    <row r="49" spans="1:36" x14ac:dyDescent="0.2">
      <c r="A49" s="134"/>
      <c r="B49" s="122"/>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37"/>
    </row>
    <row r="50" spans="1:36" ht="9" customHeight="1" x14ac:dyDescent="0.2">
      <c r="A50" s="134"/>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4"/>
      <c r="AJ50" s="137"/>
    </row>
    <row r="51" spans="1:36" x14ac:dyDescent="0.2">
      <c r="A51" s="134"/>
      <c r="B51" s="210"/>
      <c r="C51" s="210"/>
      <c r="D51" s="210"/>
      <c r="E51" s="210"/>
      <c r="F51" s="56" t="s">
        <v>22</v>
      </c>
      <c r="G51" s="56"/>
      <c r="H51" s="56"/>
      <c r="I51" s="67"/>
      <c r="J51" s="67"/>
      <c r="K51" s="67"/>
      <c r="L51" s="67"/>
      <c r="M51" s="67"/>
      <c r="N51" s="67"/>
      <c r="O51" s="67"/>
      <c r="P51" s="67"/>
      <c r="Q51" s="67"/>
      <c r="R51" s="97"/>
      <c r="S51" s="97"/>
      <c r="T51" s="97"/>
      <c r="U51" s="56" t="s">
        <v>24</v>
      </c>
      <c r="V51" s="56"/>
      <c r="W51" s="56"/>
      <c r="X51" s="68"/>
      <c r="Y51" s="68"/>
      <c r="Z51" s="68"/>
      <c r="AA51" s="68"/>
      <c r="AB51" s="68"/>
      <c r="AC51" s="68"/>
      <c r="AD51" s="68"/>
      <c r="AE51" s="68"/>
      <c r="AF51" s="210"/>
      <c r="AG51" s="210"/>
      <c r="AH51" s="210"/>
      <c r="AI51" s="210"/>
      <c r="AJ51" s="137"/>
    </row>
    <row r="52" spans="1:36" x14ac:dyDescent="0.2">
      <c r="A52" s="134"/>
      <c r="B52" s="210"/>
      <c r="C52" s="210"/>
      <c r="D52" s="210"/>
      <c r="E52" s="210"/>
      <c r="F52" s="56" t="s">
        <v>23</v>
      </c>
      <c r="G52" s="56"/>
      <c r="H52" s="56"/>
      <c r="I52" s="140"/>
      <c r="J52" s="140"/>
      <c r="K52" s="140"/>
      <c r="L52" s="140"/>
      <c r="M52" s="140"/>
      <c r="N52" s="140"/>
      <c r="O52" s="140"/>
      <c r="P52" s="140"/>
      <c r="Q52" s="140"/>
      <c r="R52" s="97"/>
      <c r="S52" s="97"/>
      <c r="T52" s="97"/>
      <c r="U52" s="56" t="s">
        <v>25</v>
      </c>
      <c r="V52" s="56"/>
      <c r="W52" s="56"/>
      <c r="X52" s="139"/>
      <c r="Y52" s="140"/>
      <c r="Z52" s="140"/>
      <c r="AA52" s="140"/>
      <c r="AB52" s="140"/>
      <c r="AC52" s="140"/>
      <c r="AD52" s="140"/>
      <c r="AE52" s="140"/>
      <c r="AF52" s="210"/>
      <c r="AG52" s="210"/>
      <c r="AH52" s="210"/>
      <c r="AI52" s="210"/>
      <c r="AJ52" s="137"/>
    </row>
    <row r="53" spans="1:36" ht="9" customHeight="1" thickBot="1" x14ac:dyDescent="0.25">
      <c r="A53" s="135"/>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38"/>
    </row>
    <row r="54" spans="1:36" ht="13.5" thickTop="1" x14ac:dyDescent="0.2"/>
    <row r="55" spans="1:36" hidden="1" x14ac:dyDescent="0.2">
      <c r="J55" s="57" t="str">
        <f>IF(SUM(J12:J42)&gt;0,SUM(J12:J42)/COUNTIF(J12:J42,"&gt;0")*IF(F56&lt;1,IF($B$42&lt;&gt;"",31,IF($B$41&lt;&gt;"",30,IF($B$40&lt;&gt;"",29,28))),F57),"")</f>
        <v/>
      </c>
      <c r="K55" s="57"/>
      <c r="L55" s="18"/>
      <c r="P55" s="57" t="str">
        <f>IF(SUM(P12:P42)&gt;0,SUM(P12:P42)/COUNTIF(P12:P42,"&gt;0")*IF(F56&lt;1,IF($B$42&lt;&gt;"",31,IF($B$41&lt;&gt;"",30,IF($B$40&lt;&gt;"",29,28))),F57),"")</f>
        <v/>
      </c>
      <c r="Q55" s="57"/>
      <c r="V55" s="57" t="str">
        <f>IF(SUM(V12:V42)&gt;0,SUM(V12:V42)/COUNTIF(V12:V42,"&gt;0")*IF(F56&lt;1,IF($B$42&lt;&gt;"",31,IF($B$41&lt;&gt;"",30,IF($B$40&lt;&gt;"",29,28))),F57),"")</f>
        <v/>
      </c>
      <c r="W55" s="57"/>
      <c r="AB55" s="57" t="str">
        <f>IF(SUM(AB12:AB42)&gt;0,SUM(AB12:AB42)/COUNTIF(AB12:AB42,"&gt;0")*IF(F56&lt;1,IF($B$42&lt;&gt;"",31,IF($B$41&lt;&gt;"",30,IF($B$40&lt;&gt;"",29,28))),F57),"")</f>
        <v/>
      </c>
      <c r="AC55" s="57"/>
      <c r="AH55" s="57" t="str">
        <f>IF(SUM(AH12:AH42)&gt;0,SUM(AH12:AH42)/COUNTIF(AH12:AH42,"&gt;0")*IF(F56&lt;1,IF($B$42&lt;&gt;"",31,IF($B$41&lt;&gt;"",30,IF($B$40&lt;&gt;"",29,28))),F57),"")</f>
        <v/>
      </c>
      <c r="AI55" s="57"/>
    </row>
    <row r="56" spans="1:36" hidden="1" x14ac:dyDescent="0.2">
      <c r="C56" s="24" t="s">
        <v>116</v>
      </c>
      <c r="F56">
        <f>COUNTIF(D12:E42,"0")</f>
        <v>0</v>
      </c>
      <c r="J56" s="131"/>
      <c r="K56" s="131"/>
    </row>
    <row r="57" spans="1:36" hidden="1" x14ac:dyDescent="0.2">
      <c r="C57" s="24" t="s">
        <v>117</v>
      </c>
      <c r="F57">
        <f>IF($B$42&lt;&gt;"",31,IF($B$41&lt;&gt;"",30,IF($B$40&lt;&gt;"",29,28)))-F56</f>
        <v>31</v>
      </c>
    </row>
    <row r="58" spans="1:36" hidden="1" x14ac:dyDescent="0.2"/>
    <row r="59" spans="1:36" hidden="1" x14ac:dyDescent="0.2">
      <c r="F59" s="29" t="s">
        <v>84</v>
      </c>
      <c r="L59" s="29" t="s">
        <v>88</v>
      </c>
      <c r="R59" s="29" t="s">
        <v>29</v>
      </c>
      <c r="X59" s="29" t="s">
        <v>89</v>
      </c>
      <c r="AD59" s="29" t="s">
        <v>102</v>
      </c>
    </row>
    <row r="60" spans="1:36" hidden="1" x14ac:dyDescent="0.2">
      <c r="F60" s="26" t="str">
        <f>IF(G12&lt;&gt;"",IF(F12="&lt;",1,0.99),"")</f>
        <v/>
      </c>
      <c r="L60" s="28" t="str">
        <f>IF(M12&lt;&gt;"",IF(L12="&lt;",1,0.99),"")</f>
        <v/>
      </c>
      <c r="R60" s="28" t="str">
        <f>IF(S12&lt;&gt;"",IF(R12="&lt;",1,0.99),"")</f>
        <v/>
      </c>
      <c r="X60" s="28" t="str">
        <f>IF(Y12&lt;&gt;"",IF(X12="&lt;",1,0.99),"")</f>
        <v/>
      </c>
      <c r="AD60" s="28" t="str">
        <f>IF(AE12&lt;&gt;"",IF(AD12="&lt;",1,0.99),"")</f>
        <v/>
      </c>
    </row>
    <row r="61" spans="1:36" hidden="1" x14ac:dyDescent="0.2">
      <c r="F61" s="26" t="str">
        <f t="shared" ref="F61:F90" si="27">IF(G13&lt;&gt;"",IF(F13="&lt;",1,0.99),"")</f>
        <v/>
      </c>
      <c r="L61" s="28" t="str">
        <f t="shared" ref="L61:L90" si="28">IF(M13&lt;&gt;"",IF(L13="&lt;",1,0.99),"")</f>
        <v/>
      </c>
      <c r="R61" s="28" t="str">
        <f t="shared" ref="R61:R90" si="29">IF(S13&lt;&gt;"",IF(R13="&lt;",1,0.99),"")</f>
        <v/>
      </c>
      <c r="X61" s="28" t="str">
        <f t="shared" ref="X61:X90" si="30">IF(Y13&lt;&gt;"",IF(X13="&lt;",1,0.99),"")</f>
        <v/>
      </c>
      <c r="AD61" s="28" t="str">
        <f t="shared" ref="AD61:AD90" si="31">IF(AE13&lt;&gt;"",IF(AD13="&lt;",1,0.99),"")</f>
        <v/>
      </c>
    </row>
    <row r="62" spans="1:36" hidden="1" x14ac:dyDescent="0.2">
      <c r="F62" s="26" t="str">
        <f t="shared" si="27"/>
        <v/>
      </c>
      <c r="L62" s="28" t="str">
        <f t="shared" si="28"/>
        <v/>
      </c>
      <c r="R62" s="28" t="str">
        <f t="shared" si="29"/>
        <v/>
      </c>
      <c r="X62" s="28" t="str">
        <f t="shared" si="30"/>
        <v/>
      </c>
      <c r="AD62" s="28" t="str">
        <f t="shared" si="31"/>
        <v/>
      </c>
    </row>
    <row r="63" spans="1:36" hidden="1" x14ac:dyDescent="0.2">
      <c r="F63" s="26" t="str">
        <f>IF(G15&lt;&gt;"",IF(F15="&lt;",1,0.99),"")</f>
        <v/>
      </c>
      <c r="L63" s="28" t="str">
        <f>IF(M15&lt;&gt;"",IF(L15="&lt;",1,0.99),"")</f>
        <v/>
      </c>
      <c r="R63" s="28" t="str">
        <f>IF(S15&lt;&gt;"",IF(R15="&lt;",1,0.99),"")</f>
        <v/>
      </c>
      <c r="X63" s="28" t="str">
        <f>IF(Y15&lt;&gt;"",IF(X15="&lt;",1,0.99),"")</f>
        <v/>
      </c>
      <c r="AD63" s="28" t="str">
        <f>IF(AE15&lt;&gt;"",IF(AD15="&lt;",1,0.99),"")</f>
        <v/>
      </c>
    </row>
    <row r="64" spans="1:36" hidden="1" x14ac:dyDescent="0.2">
      <c r="F64" s="26" t="str">
        <f t="shared" si="27"/>
        <v/>
      </c>
      <c r="L64" s="28" t="str">
        <f t="shared" si="28"/>
        <v/>
      </c>
      <c r="R64" s="28" t="str">
        <f t="shared" si="29"/>
        <v/>
      </c>
      <c r="X64" s="28" t="str">
        <f t="shared" si="30"/>
        <v/>
      </c>
      <c r="AD64" s="28" t="str">
        <f t="shared" si="31"/>
        <v/>
      </c>
    </row>
    <row r="65" spans="6:30" hidden="1" x14ac:dyDescent="0.2">
      <c r="F65" s="26" t="str">
        <f t="shared" si="27"/>
        <v/>
      </c>
      <c r="L65" s="28" t="str">
        <f t="shared" si="28"/>
        <v/>
      </c>
      <c r="R65" s="28" t="str">
        <f t="shared" si="29"/>
        <v/>
      </c>
      <c r="X65" s="28" t="str">
        <f t="shared" si="30"/>
        <v/>
      </c>
      <c r="AD65" s="28" t="str">
        <f t="shared" si="31"/>
        <v/>
      </c>
    </row>
    <row r="66" spans="6:30" hidden="1" x14ac:dyDescent="0.2">
      <c r="F66" s="26" t="str">
        <f t="shared" si="27"/>
        <v/>
      </c>
      <c r="L66" s="28" t="str">
        <f t="shared" si="28"/>
        <v/>
      </c>
      <c r="R66" s="28" t="str">
        <f t="shared" si="29"/>
        <v/>
      </c>
      <c r="X66" s="28" t="str">
        <f t="shared" si="30"/>
        <v/>
      </c>
      <c r="AD66" s="28" t="str">
        <f t="shared" si="31"/>
        <v/>
      </c>
    </row>
    <row r="67" spans="6:30" hidden="1" x14ac:dyDescent="0.2">
      <c r="F67" s="26" t="str">
        <f t="shared" si="27"/>
        <v/>
      </c>
      <c r="L67" s="28" t="str">
        <f t="shared" si="28"/>
        <v/>
      </c>
      <c r="R67" s="28" t="str">
        <f t="shared" si="29"/>
        <v/>
      </c>
      <c r="X67" s="28" t="str">
        <f t="shared" si="30"/>
        <v/>
      </c>
      <c r="AD67" s="28" t="str">
        <f t="shared" si="31"/>
        <v/>
      </c>
    </row>
    <row r="68" spans="6:30" hidden="1" x14ac:dyDescent="0.2">
      <c r="F68" s="26" t="str">
        <f t="shared" si="27"/>
        <v/>
      </c>
      <c r="L68" s="28" t="str">
        <f t="shared" si="28"/>
        <v/>
      </c>
      <c r="R68" s="28" t="str">
        <f t="shared" si="29"/>
        <v/>
      </c>
      <c r="X68" s="28" t="str">
        <f t="shared" si="30"/>
        <v/>
      </c>
      <c r="AD68" s="28" t="str">
        <f t="shared" si="31"/>
        <v/>
      </c>
    </row>
    <row r="69" spans="6:30" hidden="1" x14ac:dyDescent="0.2">
      <c r="F69" s="26" t="str">
        <f t="shared" si="27"/>
        <v/>
      </c>
      <c r="L69" s="28" t="str">
        <f t="shared" si="28"/>
        <v/>
      </c>
      <c r="R69" s="28" t="str">
        <f t="shared" si="29"/>
        <v/>
      </c>
      <c r="X69" s="28" t="str">
        <f t="shared" si="30"/>
        <v/>
      </c>
      <c r="AD69" s="28" t="str">
        <f t="shared" si="31"/>
        <v/>
      </c>
    </row>
    <row r="70" spans="6:30" hidden="1" x14ac:dyDescent="0.2">
      <c r="F70" s="26" t="str">
        <f t="shared" si="27"/>
        <v/>
      </c>
      <c r="L70" s="28" t="str">
        <f t="shared" si="28"/>
        <v/>
      </c>
      <c r="R70" s="28" t="str">
        <f t="shared" si="29"/>
        <v/>
      </c>
      <c r="X70" s="28" t="str">
        <f t="shared" si="30"/>
        <v/>
      </c>
      <c r="AD70" s="28" t="str">
        <f t="shared" si="31"/>
        <v/>
      </c>
    </row>
    <row r="71" spans="6:30" hidden="1" x14ac:dyDescent="0.2">
      <c r="F71" s="26" t="str">
        <f t="shared" si="27"/>
        <v/>
      </c>
      <c r="L71" s="28" t="str">
        <f t="shared" si="28"/>
        <v/>
      </c>
      <c r="R71" s="28" t="str">
        <f t="shared" si="29"/>
        <v/>
      </c>
      <c r="X71" s="28" t="str">
        <f t="shared" si="30"/>
        <v/>
      </c>
      <c r="AD71" s="28" t="str">
        <f t="shared" si="31"/>
        <v/>
      </c>
    </row>
    <row r="72" spans="6:30" hidden="1" x14ac:dyDescent="0.2">
      <c r="F72" s="26" t="str">
        <f t="shared" si="27"/>
        <v/>
      </c>
      <c r="L72" s="28" t="str">
        <f t="shared" si="28"/>
        <v/>
      </c>
      <c r="R72" s="28" t="str">
        <f t="shared" si="29"/>
        <v/>
      </c>
      <c r="X72" s="28" t="str">
        <f t="shared" si="30"/>
        <v/>
      </c>
      <c r="AD72" s="28" t="str">
        <f t="shared" si="31"/>
        <v/>
      </c>
    </row>
    <row r="73" spans="6:30" hidden="1" x14ac:dyDescent="0.2">
      <c r="F73" s="26" t="str">
        <f t="shared" si="27"/>
        <v/>
      </c>
      <c r="L73" s="28" t="str">
        <f t="shared" si="28"/>
        <v/>
      </c>
      <c r="R73" s="28" t="str">
        <f t="shared" si="29"/>
        <v/>
      </c>
      <c r="X73" s="28" t="str">
        <f t="shared" si="30"/>
        <v/>
      </c>
      <c r="AD73" s="28" t="str">
        <f t="shared" si="31"/>
        <v/>
      </c>
    </row>
    <row r="74" spans="6:30" hidden="1" x14ac:dyDescent="0.2">
      <c r="F74" s="26" t="str">
        <f t="shared" si="27"/>
        <v/>
      </c>
      <c r="L74" s="28" t="str">
        <f t="shared" si="28"/>
        <v/>
      </c>
      <c r="R74" s="28" t="str">
        <f t="shared" si="29"/>
        <v/>
      </c>
      <c r="X74" s="28" t="str">
        <f t="shared" si="30"/>
        <v/>
      </c>
      <c r="AD74" s="28" t="str">
        <f t="shared" si="31"/>
        <v/>
      </c>
    </row>
    <row r="75" spans="6:30" hidden="1" x14ac:dyDescent="0.2">
      <c r="F75" s="26" t="str">
        <f t="shared" si="27"/>
        <v/>
      </c>
      <c r="L75" s="28" t="str">
        <f t="shared" si="28"/>
        <v/>
      </c>
      <c r="R75" s="28" t="str">
        <f t="shared" si="29"/>
        <v/>
      </c>
      <c r="X75" s="28" t="str">
        <f t="shared" si="30"/>
        <v/>
      </c>
      <c r="AD75" s="28" t="str">
        <f t="shared" si="31"/>
        <v/>
      </c>
    </row>
    <row r="76" spans="6:30" hidden="1" x14ac:dyDescent="0.2">
      <c r="F76" s="26" t="str">
        <f t="shared" si="27"/>
        <v/>
      </c>
      <c r="L76" s="28" t="str">
        <f t="shared" si="28"/>
        <v/>
      </c>
      <c r="R76" s="28" t="str">
        <f t="shared" si="29"/>
        <v/>
      </c>
      <c r="X76" s="28" t="str">
        <f t="shared" si="30"/>
        <v/>
      </c>
      <c r="AD76" s="28" t="str">
        <f t="shared" si="31"/>
        <v/>
      </c>
    </row>
    <row r="77" spans="6:30" hidden="1" x14ac:dyDescent="0.2">
      <c r="F77" s="26" t="str">
        <f t="shared" si="27"/>
        <v/>
      </c>
      <c r="L77" s="28" t="str">
        <f t="shared" si="28"/>
        <v/>
      </c>
      <c r="R77" s="28" t="str">
        <f t="shared" si="29"/>
        <v/>
      </c>
      <c r="X77" s="28" t="str">
        <f t="shared" si="30"/>
        <v/>
      </c>
      <c r="AD77" s="28" t="str">
        <f t="shared" si="31"/>
        <v/>
      </c>
    </row>
    <row r="78" spans="6:30" hidden="1" x14ac:dyDescent="0.2">
      <c r="F78" s="26" t="str">
        <f t="shared" si="27"/>
        <v/>
      </c>
      <c r="L78" s="28" t="str">
        <f t="shared" si="28"/>
        <v/>
      </c>
      <c r="R78" s="28" t="str">
        <f t="shared" si="29"/>
        <v/>
      </c>
      <c r="X78" s="28" t="str">
        <f t="shared" si="30"/>
        <v/>
      </c>
      <c r="AD78" s="28" t="str">
        <f t="shared" si="31"/>
        <v/>
      </c>
    </row>
    <row r="79" spans="6:30" hidden="1" x14ac:dyDescent="0.2">
      <c r="F79" s="26" t="str">
        <f t="shared" si="27"/>
        <v/>
      </c>
      <c r="L79" s="28" t="str">
        <f t="shared" si="28"/>
        <v/>
      </c>
      <c r="R79" s="28" t="str">
        <f t="shared" si="29"/>
        <v/>
      </c>
      <c r="X79" s="28" t="str">
        <f t="shared" si="30"/>
        <v/>
      </c>
      <c r="AD79" s="28" t="str">
        <f t="shared" si="31"/>
        <v/>
      </c>
    </row>
    <row r="80" spans="6:30" hidden="1" x14ac:dyDescent="0.2">
      <c r="F80" s="26" t="str">
        <f t="shared" si="27"/>
        <v/>
      </c>
      <c r="L80" s="28" t="str">
        <f t="shared" si="28"/>
        <v/>
      </c>
      <c r="R80" s="28" t="str">
        <f t="shared" si="29"/>
        <v/>
      </c>
      <c r="X80" s="28" t="str">
        <f t="shared" si="30"/>
        <v/>
      </c>
      <c r="AD80" s="28" t="str">
        <f t="shared" si="31"/>
        <v/>
      </c>
    </row>
    <row r="81" spans="4:30" hidden="1" x14ac:dyDescent="0.2">
      <c r="F81" s="26" t="str">
        <f t="shared" si="27"/>
        <v/>
      </c>
      <c r="L81" s="28" t="str">
        <f t="shared" si="28"/>
        <v/>
      </c>
      <c r="R81" s="28" t="str">
        <f t="shared" si="29"/>
        <v/>
      </c>
      <c r="X81" s="28" t="str">
        <f t="shared" si="30"/>
        <v/>
      </c>
      <c r="AD81" s="28" t="str">
        <f t="shared" si="31"/>
        <v/>
      </c>
    </row>
    <row r="82" spans="4:30" hidden="1" x14ac:dyDescent="0.2">
      <c r="F82" s="26" t="str">
        <f t="shared" si="27"/>
        <v/>
      </c>
      <c r="L82" s="28" t="str">
        <f t="shared" si="28"/>
        <v/>
      </c>
      <c r="R82" s="28" t="str">
        <f t="shared" si="29"/>
        <v/>
      </c>
      <c r="X82" s="28" t="str">
        <f t="shared" si="30"/>
        <v/>
      </c>
      <c r="AD82" s="28" t="str">
        <f t="shared" si="31"/>
        <v/>
      </c>
    </row>
    <row r="83" spans="4:30" hidden="1" x14ac:dyDescent="0.2">
      <c r="F83" s="26" t="str">
        <f t="shared" si="27"/>
        <v/>
      </c>
      <c r="L83" s="28" t="str">
        <f t="shared" si="28"/>
        <v/>
      </c>
      <c r="R83" s="28" t="str">
        <f t="shared" si="29"/>
        <v/>
      </c>
      <c r="X83" s="28" t="str">
        <f t="shared" si="30"/>
        <v/>
      </c>
      <c r="AD83" s="28" t="str">
        <f t="shared" si="31"/>
        <v/>
      </c>
    </row>
    <row r="84" spans="4:30" hidden="1" x14ac:dyDescent="0.2">
      <c r="F84" s="26" t="str">
        <f t="shared" si="27"/>
        <v/>
      </c>
      <c r="L84" s="28" t="str">
        <f t="shared" si="28"/>
        <v/>
      </c>
      <c r="R84" s="28" t="str">
        <f t="shared" si="29"/>
        <v/>
      </c>
      <c r="X84" s="28" t="str">
        <f t="shared" si="30"/>
        <v/>
      </c>
      <c r="AD84" s="28" t="str">
        <f t="shared" si="31"/>
        <v/>
      </c>
    </row>
    <row r="85" spans="4:30" hidden="1" x14ac:dyDescent="0.2">
      <c r="F85" s="26" t="str">
        <f t="shared" si="27"/>
        <v/>
      </c>
      <c r="L85" s="28" t="str">
        <f t="shared" si="28"/>
        <v/>
      </c>
      <c r="R85" s="28" t="str">
        <f t="shared" si="29"/>
        <v/>
      </c>
      <c r="X85" s="28" t="str">
        <f t="shared" si="30"/>
        <v/>
      </c>
      <c r="AD85" s="28" t="str">
        <f t="shared" si="31"/>
        <v/>
      </c>
    </row>
    <row r="86" spans="4:30" hidden="1" x14ac:dyDescent="0.2">
      <c r="F86" s="26" t="str">
        <f t="shared" si="27"/>
        <v/>
      </c>
      <c r="L86" s="28" t="str">
        <f t="shared" si="28"/>
        <v/>
      </c>
      <c r="R86" s="28" t="str">
        <f t="shared" si="29"/>
        <v/>
      </c>
      <c r="X86" s="28" t="str">
        <f t="shared" si="30"/>
        <v/>
      </c>
      <c r="AD86" s="28" t="str">
        <f t="shared" si="31"/>
        <v/>
      </c>
    </row>
    <row r="87" spans="4:30" hidden="1" x14ac:dyDescent="0.2">
      <c r="F87" s="26" t="str">
        <f t="shared" si="27"/>
        <v/>
      </c>
      <c r="L87" s="28" t="str">
        <f t="shared" si="28"/>
        <v/>
      </c>
      <c r="R87" s="28" t="str">
        <f t="shared" si="29"/>
        <v/>
      </c>
      <c r="X87" s="28" t="str">
        <f t="shared" si="30"/>
        <v/>
      </c>
      <c r="AD87" s="28" t="str">
        <f t="shared" si="31"/>
        <v/>
      </c>
    </row>
    <row r="88" spans="4:30" hidden="1" x14ac:dyDescent="0.2">
      <c r="F88" s="26" t="str">
        <f t="shared" si="27"/>
        <v/>
      </c>
      <c r="L88" s="28" t="str">
        <f t="shared" si="28"/>
        <v/>
      </c>
      <c r="R88" s="28" t="str">
        <f t="shared" si="29"/>
        <v/>
      </c>
      <c r="X88" s="28" t="str">
        <f t="shared" si="30"/>
        <v/>
      </c>
      <c r="AD88" s="28" t="str">
        <f t="shared" si="31"/>
        <v/>
      </c>
    </row>
    <row r="89" spans="4:30" hidden="1" x14ac:dyDescent="0.2">
      <c r="F89" s="26" t="str">
        <f t="shared" si="27"/>
        <v/>
      </c>
      <c r="L89" s="28" t="str">
        <f t="shared" si="28"/>
        <v/>
      </c>
      <c r="R89" s="28" t="str">
        <f t="shared" si="29"/>
        <v/>
      </c>
      <c r="X89" s="28" t="str">
        <f t="shared" si="30"/>
        <v/>
      </c>
      <c r="AD89" s="28" t="str">
        <f t="shared" si="31"/>
        <v/>
      </c>
    </row>
    <row r="90" spans="4:30" hidden="1" x14ac:dyDescent="0.2">
      <c r="F90" s="26" t="str">
        <f t="shared" si="27"/>
        <v/>
      </c>
      <c r="L90" s="28" t="str">
        <f t="shared" si="28"/>
        <v/>
      </c>
      <c r="R90" s="28" t="str">
        <f t="shared" si="29"/>
        <v/>
      </c>
      <c r="X90" s="28" t="str">
        <f t="shared" si="30"/>
        <v/>
      </c>
      <c r="AD90" s="28" t="str">
        <f t="shared" si="31"/>
        <v/>
      </c>
    </row>
    <row r="91" spans="4:30" hidden="1" x14ac:dyDescent="0.2">
      <c r="D91" s="27" t="s">
        <v>87</v>
      </c>
      <c r="F91" s="26">
        <f>SUM(F60:F90)</f>
        <v>0</v>
      </c>
      <c r="L91" s="28">
        <f>SUM(L60:L90)</f>
        <v>0</v>
      </c>
      <c r="R91" s="28">
        <f>SUM(R60:R90)</f>
        <v>0</v>
      </c>
      <c r="X91" s="28">
        <f>SUM(X60:X90)</f>
        <v>0</v>
      </c>
      <c r="AD91" s="28">
        <f>SUM(AD60:AD90)</f>
        <v>0</v>
      </c>
    </row>
    <row r="92" spans="4:30" hidden="1" x14ac:dyDescent="0.2">
      <c r="D92" s="27" t="s">
        <v>83</v>
      </c>
      <c r="E92" s="27"/>
      <c r="F92" s="28" t="str">
        <f>IF(F91&lt;&gt;0,IF(INT(F91)=F91,"Y","N"),"")</f>
        <v/>
      </c>
      <c r="L92" s="28" t="str">
        <f>IF(L91&lt;&gt;0,IF(INT(L91)=L91,"Y","N"),"")</f>
        <v/>
      </c>
      <c r="R92" s="28" t="str">
        <f>IF(R91&lt;&gt;0,IF(INT(R91)=R91,"Y","N"),"")</f>
        <v/>
      </c>
      <c r="X92" s="28" t="str">
        <f>IF(X91&lt;&gt;0,IF(INT(X91)=X91,"Y","N"),"")</f>
        <v/>
      </c>
      <c r="AD92" s="28" t="str">
        <f>IF(AD91&lt;&gt;0,IF(INT(AD91)=AD91,"Y","N"),"")</f>
        <v/>
      </c>
    </row>
    <row r="93" spans="4:30" hidden="1" x14ac:dyDescent="0.2">
      <c r="D93" s="27" t="s">
        <v>85</v>
      </c>
      <c r="F93" s="28">
        <f>COUNT(F60:F90)</f>
        <v>0</v>
      </c>
      <c r="L93" s="28">
        <f>COUNT(L60:L90)</f>
        <v>0</v>
      </c>
      <c r="R93" s="28">
        <f>COUNT(R60:R90)</f>
        <v>0</v>
      </c>
      <c r="X93" s="28">
        <f>COUNT(X60:X90)</f>
        <v>0</v>
      </c>
      <c r="AD93" s="28">
        <f>COUNT(AD60:AD90)</f>
        <v>0</v>
      </c>
    </row>
    <row r="94" spans="4:30" hidden="1" x14ac:dyDescent="0.2">
      <c r="D94" s="27" t="s">
        <v>86</v>
      </c>
      <c r="F94" s="28" t="str">
        <f>IF(F93=(F91+(F93*0.01)),"N","Y")</f>
        <v>N</v>
      </c>
      <c r="L94" s="28" t="str">
        <f>IF(L93=(L91+(L93*0.01)),"N","Y")</f>
        <v>N</v>
      </c>
      <c r="R94" s="28" t="str">
        <f>IF(R93=(R91+(R93*0.01)),"N","Y")</f>
        <v>N</v>
      </c>
      <c r="X94" s="28" t="str">
        <f>IF(X93=(X91+(X93*0.01)),"N","Y")</f>
        <v>N</v>
      </c>
      <c r="AD94" s="28" t="str">
        <f>IF(AD93=(AD91+(AD93*0.01)),"N","Y")</f>
        <v>N</v>
      </c>
    </row>
    <row r="95" spans="4:30" hidden="1" x14ac:dyDescent="0.2"/>
    <row r="96" spans="4:30" hidden="1" x14ac:dyDescent="0.2">
      <c r="D96" s="27" t="s">
        <v>105</v>
      </c>
    </row>
    <row r="97" spans="4:26" hidden="1" x14ac:dyDescent="0.2"/>
    <row r="98" spans="4:26" hidden="1" x14ac:dyDescent="0.2">
      <c r="D98" s="58" t="s">
        <v>108</v>
      </c>
      <c r="E98" s="58"/>
      <c r="G98" s="59" t="s">
        <v>84</v>
      </c>
      <c r="H98" s="57"/>
      <c r="M98" s="59" t="s">
        <v>88</v>
      </c>
      <c r="N98" s="57"/>
      <c r="S98" s="59" t="s">
        <v>29</v>
      </c>
      <c r="T98" s="57"/>
      <c r="Y98" s="59" t="s">
        <v>89</v>
      </c>
      <c r="Z98" s="57"/>
    </row>
    <row r="99" spans="4:26" hidden="1" x14ac:dyDescent="0.2">
      <c r="D99" s="57">
        <f>IF(ISERR(FIND(".",D12)),0,LEN(MID(D12,FIND(".",D12)+1,15)))</f>
        <v>0</v>
      </c>
      <c r="E99" s="57"/>
      <c r="G99" s="57">
        <f>IF(ISERR(FIND(".",G12)),0,LEN(MID(G12,FIND(".",G12)+1,15)))</f>
        <v>0</v>
      </c>
      <c r="H99" s="57"/>
      <c r="M99" s="57">
        <f>IF(ISERR(FIND(".",M12)),0,LEN(MID(M12,FIND(".",M12)+1,15)))</f>
        <v>0</v>
      </c>
      <c r="N99" s="57"/>
      <c r="S99" s="57">
        <f>IF(ISERR(FIND(".",S12)),0,LEN(MID(S12,FIND(".",S12)+1,15)))</f>
        <v>0</v>
      </c>
      <c r="T99" s="57"/>
      <c r="Y99" s="57">
        <f>IF(ISERR(FIND(".",Y12)),0,LEN(MID(Y12,FIND(".",Y12)+1,15)))</f>
        <v>0</v>
      </c>
      <c r="Z99" s="57"/>
    </row>
    <row r="100" spans="4:26" hidden="1" x14ac:dyDescent="0.2">
      <c r="D100" s="57">
        <f t="shared" ref="D100:D129" si="32">IF(ISERR(FIND(".",D13)),0,LEN(MID(D13,FIND(".",D13)+1,15)))</f>
        <v>0</v>
      </c>
      <c r="E100" s="57"/>
      <c r="G100" s="57">
        <f t="shared" ref="G100:G129" si="33">IF(ISERR(FIND(".",G13)),0,LEN(MID(G13,FIND(".",G13)+1,15)))</f>
        <v>0</v>
      </c>
      <c r="H100" s="57"/>
      <c r="M100" s="57">
        <f t="shared" ref="M100:M129" si="34">IF(ISERR(FIND(".",M13)),0,LEN(MID(M13,FIND(".",M13)+1,15)))</f>
        <v>0</v>
      </c>
      <c r="N100" s="57"/>
      <c r="S100" s="57">
        <f t="shared" ref="S100:S129" si="35">IF(ISERR(FIND(".",S13)),0,LEN(MID(S13,FIND(".",S13)+1,15)))</f>
        <v>0</v>
      </c>
      <c r="T100" s="57"/>
      <c r="Y100" s="57">
        <f t="shared" ref="Y100:Y129" si="36">IF(ISERR(FIND(".",Y13)),0,LEN(MID(Y13,FIND(".",Y13)+1,15)))</f>
        <v>0</v>
      </c>
      <c r="Z100" s="57"/>
    </row>
    <row r="101" spans="4:26" hidden="1" x14ac:dyDescent="0.2">
      <c r="D101" s="57">
        <f t="shared" si="32"/>
        <v>0</v>
      </c>
      <c r="E101" s="57"/>
      <c r="G101" s="57">
        <f t="shared" si="33"/>
        <v>0</v>
      </c>
      <c r="H101" s="57"/>
      <c r="M101" s="57">
        <f t="shared" si="34"/>
        <v>0</v>
      </c>
      <c r="N101" s="57"/>
      <c r="S101" s="57">
        <f t="shared" si="35"/>
        <v>0</v>
      </c>
      <c r="T101" s="57"/>
      <c r="Y101" s="57">
        <f t="shared" si="36"/>
        <v>0</v>
      </c>
      <c r="Z101" s="57"/>
    </row>
    <row r="102" spans="4:26" hidden="1" x14ac:dyDescent="0.2">
      <c r="D102" s="57">
        <f t="shared" si="32"/>
        <v>0</v>
      </c>
      <c r="E102" s="57"/>
      <c r="G102" s="57">
        <f t="shared" si="33"/>
        <v>0</v>
      </c>
      <c r="H102" s="57"/>
      <c r="M102" s="57">
        <f t="shared" si="34"/>
        <v>0</v>
      </c>
      <c r="N102" s="57"/>
      <c r="S102" s="57">
        <f t="shared" si="35"/>
        <v>0</v>
      </c>
      <c r="T102" s="57"/>
      <c r="Y102" s="57">
        <f t="shared" si="36"/>
        <v>0</v>
      </c>
      <c r="Z102" s="57"/>
    </row>
    <row r="103" spans="4:26" hidden="1" x14ac:dyDescent="0.2">
      <c r="D103" s="57">
        <f t="shared" si="32"/>
        <v>0</v>
      </c>
      <c r="E103" s="57"/>
      <c r="G103" s="57">
        <f t="shared" si="33"/>
        <v>0</v>
      </c>
      <c r="H103" s="57"/>
      <c r="M103" s="57">
        <f t="shared" si="34"/>
        <v>0</v>
      </c>
      <c r="N103" s="57"/>
      <c r="S103" s="57">
        <f t="shared" si="35"/>
        <v>0</v>
      </c>
      <c r="T103" s="57"/>
      <c r="Y103" s="57">
        <f t="shared" si="36"/>
        <v>0</v>
      </c>
      <c r="Z103" s="57"/>
    </row>
    <row r="104" spans="4:26" hidden="1" x14ac:dyDescent="0.2">
      <c r="D104" s="57">
        <f t="shared" si="32"/>
        <v>0</v>
      </c>
      <c r="E104" s="57"/>
      <c r="G104" s="57">
        <f t="shared" si="33"/>
        <v>0</v>
      </c>
      <c r="H104" s="57"/>
      <c r="M104" s="57">
        <f t="shared" si="34"/>
        <v>0</v>
      </c>
      <c r="N104" s="57"/>
      <c r="S104" s="57">
        <f t="shared" si="35"/>
        <v>0</v>
      </c>
      <c r="T104" s="57"/>
      <c r="Y104" s="57">
        <f t="shared" si="36"/>
        <v>0</v>
      </c>
      <c r="Z104" s="57"/>
    </row>
    <row r="105" spans="4:26" hidden="1" x14ac:dyDescent="0.2">
      <c r="D105" s="57">
        <f t="shared" si="32"/>
        <v>0</v>
      </c>
      <c r="E105" s="57"/>
      <c r="G105" s="57">
        <f t="shared" si="33"/>
        <v>0</v>
      </c>
      <c r="H105" s="57"/>
      <c r="M105" s="57">
        <f t="shared" si="34"/>
        <v>0</v>
      </c>
      <c r="N105" s="57"/>
      <c r="S105" s="57">
        <f t="shared" si="35"/>
        <v>0</v>
      </c>
      <c r="T105" s="57"/>
      <c r="Y105" s="57">
        <f t="shared" si="36"/>
        <v>0</v>
      </c>
      <c r="Z105" s="57"/>
    </row>
    <row r="106" spans="4:26" hidden="1" x14ac:dyDescent="0.2">
      <c r="D106" s="57">
        <f t="shared" si="32"/>
        <v>0</v>
      </c>
      <c r="E106" s="57"/>
      <c r="G106" s="57">
        <f t="shared" si="33"/>
        <v>0</v>
      </c>
      <c r="H106" s="57"/>
      <c r="M106" s="57">
        <f t="shared" si="34"/>
        <v>0</v>
      </c>
      <c r="N106" s="57"/>
      <c r="S106" s="57">
        <f t="shared" si="35"/>
        <v>0</v>
      </c>
      <c r="T106" s="57"/>
      <c r="Y106" s="57">
        <f t="shared" si="36"/>
        <v>0</v>
      </c>
      <c r="Z106" s="57"/>
    </row>
    <row r="107" spans="4:26" hidden="1" x14ac:dyDescent="0.2">
      <c r="D107" s="57">
        <f t="shared" si="32"/>
        <v>0</v>
      </c>
      <c r="E107" s="57"/>
      <c r="G107" s="57">
        <f t="shared" si="33"/>
        <v>0</v>
      </c>
      <c r="H107" s="57"/>
      <c r="M107" s="57">
        <f t="shared" si="34"/>
        <v>0</v>
      </c>
      <c r="N107" s="57"/>
      <c r="S107" s="57">
        <f t="shared" si="35"/>
        <v>0</v>
      </c>
      <c r="T107" s="57"/>
      <c r="Y107" s="57">
        <f t="shared" si="36"/>
        <v>0</v>
      </c>
      <c r="Z107" s="57"/>
    </row>
    <row r="108" spans="4:26" hidden="1" x14ac:dyDescent="0.2">
      <c r="D108" s="57">
        <f t="shared" si="32"/>
        <v>0</v>
      </c>
      <c r="E108" s="57"/>
      <c r="G108" s="57">
        <f t="shared" si="33"/>
        <v>0</v>
      </c>
      <c r="H108" s="57"/>
      <c r="M108" s="57">
        <f t="shared" si="34"/>
        <v>0</v>
      </c>
      <c r="N108" s="57"/>
      <c r="S108" s="57">
        <f t="shared" si="35"/>
        <v>0</v>
      </c>
      <c r="T108" s="57"/>
      <c r="Y108" s="57">
        <f t="shared" si="36"/>
        <v>0</v>
      </c>
      <c r="Z108" s="57"/>
    </row>
    <row r="109" spans="4:26" hidden="1" x14ac:dyDescent="0.2">
      <c r="D109" s="57">
        <f t="shared" si="32"/>
        <v>0</v>
      </c>
      <c r="E109" s="57"/>
      <c r="G109" s="57">
        <f t="shared" si="33"/>
        <v>0</v>
      </c>
      <c r="H109" s="57"/>
      <c r="M109" s="57">
        <f t="shared" si="34"/>
        <v>0</v>
      </c>
      <c r="N109" s="57"/>
      <c r="S109" s="57">
        <f t="shared" si="35"/>
        <v>0</v>
      </c>
      <c r="T109" s="57"/>
      <c r="Y109" s="57">
        <f t="shared" si="36"/>
        <v>0</v>
      </c>
      <c r="Z109" s="57"/>
    </row>
    <row r="110" spans="4:26" hidden="1" x14ac:dyDescent="0.2">
      <c r="D110" s="57">
        <f t="shared" si="32"/>
        <v>0</v>
      </c>
      <c r="E110" s="57"/>
      <c r="G110" s="57">
        <f t="shared" si="33"/>
        <v>0</v>
      </c>
      <c r="H110" s="57"/>
      <c r="M110" s="57">
        <f t="shared" si="34"/>
        <v>0</v>
      </c>
      <c r="N110" s="57"/>
      <c r="S110" s="57">
        <f t="shared" si="35"/>
        <v>0</v>
      </c>
      <c r="T110" s="57"/>
      <c r="Y110" s="57">
        <f t="shared" si="36"/>
        <v>0</v>
      </c>
      <c r="Z110" s="57"/>
    </row>
    <row r="111" spans="4:26" hidden="1" x14ac:dyDescent="0.2">
      <c r="D111" s="57">
        <f t="shared" si="32"/>
        <v>0</v>
      </c>
      <c r="E111" s="57"/>
      <c r="G111" s="57">
        <f t="shared" si="33"/>
        <v>0</v>
      </c>
      <c r="H111" s="57"/>
      <c r="M111" s="57">
        <f t="shared" si="34"/>
        <v>0</v>
      </c>
      <c r="N111" s="57"/>
      <c r="S111" s="57">
        <f t="shared" si="35"/>
        <v>0</v>
      </c>
      <c r="T111" s="57"/>
      <c r="Y111" s="57">
        <f t="shared" si="36"/>
        <v>0</v>
      </c>
      <c r="Z111" s="57"/>
    </row>
    <row r="112" spans="4:26" hidden="1" x14ac:dyDescent="0.2">
      <c r="D112" s="57">
        <f t="shared" si="32"/>
        <v>0</v>
      </c>
      <c r="E112" s="57"/>
      <c r="G112" s="57">
        <f t="shared" si="33"/>
        <v>0</v>
      </c>
      <c r="H112" s="57"/>
      <c r="M112" s="57">
        <f t="shared" si="34"/>
        <v>0</v>
      </c>
      <c r="N112" s="57"/>
      <c r="S112" s="57">
        <f t="shared" si="35"/>
        <v>0</v>
      </c>
      <c r="T112" s="57"/>
      <c r="Y112" s="57">
        <f t="shared" si="36"/>
        <v>0</v>
      </c>
      <c r="Z112" s="57"/>
    </row>
    <row r="113" spans="4:26" hidden="1" x14ac:dyDescent="0.2">
      <c r="D113" s="57">
        <f t="shared" si="32"/>
        <v>0</v>
      </c>
      <c r="E113" s="57"/>
      <c r="G113" s="57">
        <f t="shared" si="33"/>
        <v>0</v>
      </c>
      <c r="H113" s="57"/>
      <c r="M113" s="57">
        <f t="shared" si="34"/>
        <v>0</v>
      </c>
      <c r="N113" s="57"/>
      <c r="S113" s="57">
        <f t="shared" si="35"/>
        <v>0</v>
      </c>
      <c r="T113" s="57"/>
      <c r="Y113" s="57">
        <f t="shared" si="36"/>
        <v>0</v>
      </c>
      <c r="Z113" s="57"/>
    </row>
    <row r="114" spans="4:26" hidden="1" x14ac:dyDescent="0.2">
      <c r="D114" s="57">
        <f t="shared" si="32"/>
        <v>0</v>
      </c>
      <c r="E114" s="57"/>
      <c r="G114" s="57">
        <f t="shared" si="33"/>
        <v>0</v>
      </c>
      <c r="H114" s="57"/>
      <c r="M114" s="57">
        <f t="shared" si="34"/>
        <v>0</v>
      </c>
      <c r="N114" s="57"/>
      <c r="S114" s="57">
        <f t="shared" si="35"/>
        <v>0</v>
      </c>
      <c r="T114" s="57"/>
      <c r="Y114" s="57">
        <f t="shared" si="36"/>
        <v>0</v>
      </c>
      <c r="Z114" s="57"/>
    </row>
    <row r="115" spans="4:26" hidden="1" x14ac:dyDescent="0.2">
      <c r="D115" s="57">
        <f t="shared" si="32"/>
        <v>0</v>
      </c>
      <c r="E115" s="57"/>
      <c r="G115" s="57">
        <f t="shared" si="33"/>
        <v>0</v>
      </c>
      <c r="H115" s="57"/>
      <c r="M115" s="57">
        <f t="shared" si="34"/>
        <v>0</v>
      </c>
      <c r="N115" s="57"/>
      <c r="S115" s="57">
        <f t="shared" si="35"/>
        <v>0</v>
      </c>
      <c r="T115" s="57"/>
      <c r="Y115" s="57">
        <f t="shared" si="36"/>
        <v>0</v>
      </c>
      <c r="Z115" s="57"/>
    </row>
    <row r="116" spans="4:26" hidden="1" x14ac:dyDescent="0.2">
      <c r="D116" s="57">
        <f t="shared" si="32"/>
        <v>0</v>
      </c>
      <c r="E116" s="57"/>
      <c r="G116" s="57">
        <f t="shared" si="33"/>
        <v>0</v>
      </c>
      <c r="H116" s="57"/>
      <c r="M116" s="57">
        <f t="shared" si="34"/>
        <v>0</v>
      </c>
      <c r="N116" s="57"/>
      <c r="S116" s="57">
        <f t="shared" si="35"/>
        <v>0</v>
      </c>
      <c r="T116" s="57"/>
      <c r="Y116" s="57">
        <f t="shared" si="36"/>
        <v>0</v>
      </c>
      <c r="Z116" s="57"/>
    </row>
    <row r="117" spans="4:26" hidden="1" x14ac:dyDescent="0.2">
      <c r="D117" s="57">
        <f t="shared" si="32"/>
        <v>0</v>
      </c>
      <c r="E117" s="57"/>
      <c r="G117" s="57">
        <f t="shared" si="33"/>
        <v>0</v>
      </c>
      <c r="H117" s="57"/>
      <c r="M117" s="57">
        <f t="shared" si="34"/>
        <v>0</v>
      </c>
      <c r="N117" s="57"/>
      <c r="S117" s="57">
        <f t="shared" si="35"/>
        <v>0</v>
      </c>
      <c r="T117" s="57"/>
      <c r="Y117" s="57">
        <f t="shared" si="36"/>
        <v>0</v>
      </c>
      <c r="Z117" s="57"/>
    </row>
    <row r="118" spans="4:26" hidden="1" x14ac:dyDescent="0.2">
      <c r="D118" s="57">
        <f t="shared" si="32"/>
        <v>0</v>
      </c>
      <c r="E118" s="57"/>
      <c r="G118" s="57">
        <f t="shared" si="33"/>
        <v>0</v>
      </c>
      <c r="H118" s="57"/>
      <c r="M118" s="57">
        <f t="shared" si="34"/>
        <v>0</v>
      </c>
      <c r="N118" s="57"/>
      <c r="S118" s="57">
        <f t="shared" si="35"/>
        <v>0</v>
      </c>
      <c r="T118" s="57"/>
      <c r="Y118" s="57">
        <f t="shared" si="36"/>
        <v>0</v>
      </c>
      <c r="Z118" s="57"/>
    </row>
    <row r="119" spans="4:26" hidden="1" x14ac:dyDescent="0.2">
      <c r="D119" s="57">
        <f t="shared" si="32"/>
        <v>0</v>
      </c>
      <c r="E119" s="57"/>
      <c r="G119" s="57">
        <f t="shared" si="33"/>
        <v>0</v>
      </c>
      <c r="H119" s="57"/>
      <c r="M119" s="57">
        <f t="shared" si="34"/>
        <v>0</v>
      </c>
      <c r="N119" s="57"/>
      <c r="S119" s="57">
        <f t="shared" si="35"/>
        <v>0</v>
      </c>
      <c r="T119" s="57"/>
      <c r="Y119" s="57">
        <f t="shared" si="36"/>
        <v>0</v>
      </c>
      <c r="Z119" s="57"/>
    </row>
    <row r="120" spans="4:26" hidden="1" x14ac:dyDescent="0.2">
      <c r="D120" s="57">
        <f t="shared" si="32"/>
        <v>0</v>
      </c>
      <c r="E120" s="57"/>
      <c r="G120" s="57">
        <f t="shared" si="33"/>
        <v>0</v>
      </c>
      <c r="H120" s="57"/>
      <c r="M120" s="57">
        <f t="shared" si="34"/>
        <v>0</v>
      </c>
      <c r="N120" s="57"/>
      <c r="S120" s="57">
        <f t="shared" si="35"/>
        <v>0</v>
      </c>
      <c r="T120" s="57"/>
      <c r="Y120" s="57">
        <f t="shared" si="36"/>
        <v>0</v>
      </c>
      <c r="Z120" s="57"/>
    </row>
    <row r="121" spans="4:26" hidden="1" x14ac:dyDescent="0.2">
      <c r="D121" s="57">
        <f t="shared" si="32"/>
        <v>0</v>
      </c>
      <c r="E121" s="57"/>
      <c r="G121" s="57">
        <f t="shared" si="33"/>
        <v>0</v>
      </c>
      <c r="H121" s="57"/>
      <c r="M121" s="57">
        <f t="shared" si="34"/>
        <v>0</v>
      </c>
      <c r="N121" s="57"/>
      <c r="S121" s="57">
        <f t="shared" si="35"/>
        <v>0</v>
      </c>
      <c r="T121" s="57"/>
      <c r="Y121" s="57">
        <f t="shared" si="36"/>
        <v>0</v>
      </c>
      <c r="Z121" s="57"/>
    </row>
    <row r="122" spans="4:26" hidden="1" x14ac:dyDescent="0.2">
      <c r="D122" s="57">
        <f t="shared" si="32"/>
        <v>0</v>
      </c>
      <c r="E122" s="57"/>
      <c r="G122" s="57">
        <f t="shared" si="33"/>
        <v>0</v>
      </c>
      <c r="H122" s="57"/>
      <c r="M122" s="57">
        <f t="shared" si="34"/>
        <v>0</v>
      </c>
      <c r="N122" s="57"/>
      <c r="S122" s="57">
        <f t="shared" si="35"/>
        <v>0</v>
      </c>
      <c r="T122" s="57"/>
      <c r="Y122" s="57">
        <f t="shared" si="36"/>
        <v>0</v>
      </c>
      <c r="Z122" s="57"/>
    </row>
    <row r="123" spans="4:26" hidden="1" x14ac:dyDescent="0.2">
      <c r="D123" s="57">
        <f t="shared" si="32"/>
        <v>0</v>
      </c>
      <c r="E123" s="57"/>
      <c r="G123" s="57">
        <f t="shared" si="33"/>
        <v>0</v>
      </c>
      <c r="H123" s="57"/>
      <c r="M123" s="57">
        <f t="shared" si="34"/>
        <v>0</v>
      </c>
      <c r="N123" s="57"/>
      <c r="S123" s="57">
        <f t="shared" si="35"/>
        <v>0</v>
      </c>
      <c r="T123" s="57"/>
      <c r="Y123" s="57">
        <f t="shared" si="36"/>
        <v>0</v>
      </c>
      <c r="Z123" s="57"/>
    </row>
    <row r="124" spans="4:26" hidden="1" x14ac:dyDescent="0.2">
      <c r="D124" s="57">
        <f t="shared" si="32"/>
        <v>0</v>
      </c>
      <c r="E124" s="57"/>
      <c r="G124" s="57">
        <f t="shared" si="33"/>
        <v>0</v>
      </c>
      <c r="H124" s="57"/>
      <c r="M124" s="57">
        <f t="shared" si="34"/>
        <v>0</v>
      </c>
      <c r="N124" s="57"/>
      <c r="S124" s="57">
        <f t="shared" si="35"/>
        <v>0</v>
      </c>
      <c r="T124" s="57"/>
      <c r="Y124" s="57">
        <f t="shared" si="36"/>
        <v>0</v>
      </c>
      <c r="Z124" s="57"/>
    </row>
    <row r="125" spans="4:26" hidden="1" x14ac:dyDescent="0.2">
      <c r="D125" s="57">
        <f t="shared" si="32"/>
        <v>0</v>
      </c>
      <c r="E125" s="57"/>
      <c r="G125" s="57">
        <f t="shared" si="33"/>
        <v>0</v>
      </c>
      <c r="H125" s="57"/>
      <c r="M125" s="57">
        <f t="shared" si="34"/>
        <v>0</v>
      </c>
      <c r="N125" s="57"/>
      <c r="S125" s="57">
        <f t="shared" si="35"/>
        <v>0</v>
      </c>
      <c r="T125" s="57"/>
      <c r="Y125" s="57">
        <f t="shared" si="36"/>
        <v>0</v>
      </c>
      <c r="Z125" s="57"/>
    </row>
    <row r="126" spans="4:26" hidden="1" x14ac:dyDescent="0.2">
      <c r="D126" s="57">
        <f t="shared" si="32"/>
        <v>0</v>
      </c>
      <c r="E126" s="57"/>
      <c r="G126" s="57">
        <f t="shared" si="33"/>
        <v>0</v>
      </c>
      <c r="H126" s="57"/>
      <c r="M126" s="57">
        <f t="shared" si="34"/>
        <v>0</v>
      </c>
      <c r="N126" s="57"/>
      <c r="S126" s="57">
        <f t="shared" si="35"/>
        <v>0</v>
      </c>
      <c r="T126" s="57"/>
      <c r="Y126" s="57">
        <f t="shared" si="36"/>
        <v>0</v>
      </c>
      <c r="Z126" s="57"/>
    </row>
    <row r="127" spans="4:26" hidden="1" x14ac:dyDescent="0.2">
      <c r="D127" s="57">
        <f t="shared" si="32"/>
        <v>0</v>
      </c>
      <c r="E127" s="57"/>
      <c r="G127" s="57">
        <f t="shared" si="33"/>
        <v>0</v>
      </c>
      <c r="H127" s="57"/>
      <c r="M127" s="57">
        <f t="shared" si="34"/>
        <v>0</v>
      </c>
      <c r="N127" s="57"/>
      <c r="S127" s="57">
        <f t="shared" si="35"/>
        <v>0</v>
      </c>
      <c r="T127" s="57"/>
      <c r="Y127" s="57">
        <f t="shared" si="36"/>
        <v>0</v>
      </c>
      <c r="Z127" s="57"/>
    </row>
    <row r="128" spans="4:26" hidden="1" x14ac:dyDescent="0.2">
      <c r="D128" s="57">
        <f t="shared" si="32"/>
        <v>0</v>
      </c>
      <c r="E128" s="57"/>
      <c r="G128" s="57">
        <f t="shared" si="33"/>
        <v>0</v>
      </c>
      <c r="H128" s="57"/>
      <c r="M128" s="57">
        <f t="shared" si="34"/>
        <v>0</v>
      </c>
      <c r="N128" s="57"/>
      <c r="S128" s="57">
        <f t="shared" si="35"/>
        <v>0</v>
      </c>
      <c r="T128" s="57"/>
      <c r="Y128" s="57">
        <f t="shared" si="36"/>
        <v>0</v>
      </c>
      <c r="Z128" s="57"/>
    </row>
    <row r="129" spans="2:26" hidden="1" x14ac:dyDescent="0.2">
      <c r="D129" s="57">
        <f t="shared" si="32"/>
        <v>0</v>
      </c>
      <c r="E129" s="57"/>
      <c r="G129" s="57">
        <f t="shared" si="33"/>
        <v>0</v>
      </c>
      <c r="H129" s="57"/>
      <c r="M129" s="57">
        <f t="shared" si="34"/>
        <v>0</v>
      </c>
      <c r="N129" s="57"/>
      <c r="S129" s="57">
        <f t="shared" si="35"/>
        <v>0</v>
      </c>
      <c r="T129" s="57"/>
      <c r="Y129" s="57">
        <f t="shared" si="36"/>
        <v>0</v>
      </c>
      <c r="Z129" s="57"/>
    </row>
    <row r="130" spans="2:26" hidden="1" x14ac:dyDescent="0.2">
      <c r="B130" s="24" t="s">
        <v>106</v>
      </c>
      <c r="D130" s="57">
        <f>MAX(D99:D129)</f>
        <v>0</v>
      </c>
      <c r="E130" s="57"/>
      <c r="G130" s="57">
        <f>MAX(G99:G129)</f>
        <v>0</v>
      </c>
      <c r="H130" s="57"/>
      <c r="M130" s="57">
        <f>MAX(M99:M129)</f>
        <v>0</v>
      </c>
      <c r="N130" s="57"/>
      <c r="S130" s="57">
        <f>MAX(S99:S129)</f>
        <v>0</v>
      </c>
      <c r="T130" s="57"/>
      <c r="Y130" s="57">
        <f>MAX(Y99:Y129)</f>
        <v>0</v>
      </c>
      <c r="Z130" s="57"/>
    </row>
    <row r="131" spans="2:26" hidden="1" x14ac:dyDescent="0.2"/>
    <row r="132" spans="2:26" hidden="1" x14ac:dyDescent="0.2">
      <c r="S132" s="24" t="s">
        <v>109</v>
      </c>
      <c r="U132">
        <f>MAX(S130:Y130)</f>
        <v>0</v>
      </c>
    </row>
  </sheetData>
  <sheetProtection password="CC39" sheet="1" objects="1" scenarios="1" selectLockedCells="1"/>
  <dataConsolidate/>
  <mergeCells count="630">
    <mergeCell ref="J56:K56"/>
    <mergeCell ref="P55:Q55"/>
    <mergeCell ref="V55:W55"/>
    <mergeCell ref="AB55:AC55"/>
    <mergeCell ref="AH55:AI55"/>
    <mergeCell ref="B1:AI1"/>
    <mergeCell ref="A1:A53"/>
    <mergeCell ref="AJ1:AJ53"/>
    <mergeCell ref="B9:AI9"/>
    <mergeCell ref="W7:AI7"/>
    <mergeCell ref="X52:AE52"/>
    <mergeCell ref="B45:AI45"/>
    <mergeCell ref="B53:AI53"/>
    <mergeCell ref="AF51:AI52"/>
    <mergeCell ref="B51:E51"/>
    <mergeCell ref="F51:H51"/>
    <mergeCell ref="I51:Q51"/>
    <mergeCell ref="R51:T51"/>
    <mergeCell ref="X51:AE51"/>
    <mergeCell ref="B52:E52"/>
    <mergeCell ref="F52:H52"/>
    <mergeCell ref="I52:Q52"/>
    <mergeCell ref="R52:T52"/>
    <mergeCell ref="AH43:AI43"/>
    <mergeCell ref="AH44:AI44"/>
    <mergeCell ref="B44:H44"/>
    <mergeCell ref="B50:AH50"/>
    <mergeCell ref="B46:AI49"/>
    <mergeCell ref="S44:T44"/>
    <mergeCell ref="M44:N44"/>
    <mergeCell ref="Y44:Z44"/>
    <mergeCell ref="AD44:AF44"/>
    <mergeCell ref="AB44:AC44"/>
    <mergeCell ref="J44:K44"/>
    <mergeCell ref="P44:Q44"/>
    <mergeCell ref="V44:W44"/>
    <mergeCell ref="V43:W43"/>
    <mergeCell ref="Y43:Z43"/>
    <mergeCell ref="AB43:AC43"/>
    <mergeCell ref="Y42:Z42"/>
    <mergeCell ref="Y41:Z41"/>
    <mergeCell ref="M41:N41"/>
    <mergeCell ref="AE41:AF41"/>
    <mergeCell ref="S42:T42"/>
    <mergeCell ref="S41:T41"/>
    <mergeCell ref="AE43:AF43"/>
    <mergeCell ref="S40:T40"/>
    <mergeCell ref="V42:W42"/>
    <mergeCell ref="V41:W41"/>
    <mergeCell ref="AE42:AF42"/>
    <mergeCell ref="S43:T43"/>
    <mergeCell ref="AB34:AC34"/>
    <mergeCell ref="AB35:AC35"/>
    <mergeCell ref="AB36:AC36"/>
    <mergeCell ref="AB37:AC37"/>
    <mergeCell ref="AE40:AF40"/>
    <mergeCell ref="AB42:AC42"/>
    <mergeCell ref="AE37:AF37"/>
    <mergeCell ref="AE38:AF38"/>
    <mergeCell ref="AE39:AF39"/>
    <mergeCell ref="AB38:AC38"/>
    <mergeCell ref="AB39:AC39"/>
    <mergeCell ref="AB40:AC40"/>
    <mergeCell ref="AB41:AC41"/>
    <mergeCell ref="V40:W40"/>
    <mergeCell ref="V35:W35"/>
    <mergeCell ref="Y40:Z40"/>
    <mergeCell ref="Y39:Z39"/>
    <mergeCell ref="Y38:Z38"/>
    <mergeCell ref="Y37:Z37"/>
    <mergeCell ref="AB27:AC27"/>
    <mergeCell ref="AB28:AC28"/>
    <mergeCell ref="AB29:AC29"/>
    <mergeCell ref="AE32:AF32"/>
    <mergeCell ref="AE33:AF33"/>
    <mergeCell ref="AH32:AI32"/>
    <mergeCell ref="AH33:AI33"/>
    <mergeCell ref="AE25:AF25"/>
    <mergeCell ref="AH24:AI24"/>
    <mergeCell ref="AB31:AC31"/>
    <mergeCell ref="AB32:AC32"/>
    <mergeCell ref="AB33:AC33"/>
    <mergeCell ref="AB26:AC26"/>
    <mergeCell ref="AH26:AI26"/>
    <mergeCell ref="AH27:AI27"/>
    <mergeCell ref="AH28:AI28"/>
    <mergeCell ref="AH29:AI29"/>
    <mergeCell ref="AH30:AI30"/>
    <mergeCell ref="AH31:AI31"/>
    <mergeCell ref="AE24:AF24"/>
    <mergeCell ref="B2:AI2"/>
    <mergeCell ref="B3:AI3"/>
    <mergeCell ref="AB22:AC22"/>
    <mergeCell ref="AB21:AC21"/>
    <mergeCell ref="AB14:AC14"/>
    <mergeCell ref="AB15:AC15"/>
    <mergeCell ref="AB16:AC16"/>
    <mergeCell ref="AB17:AC17"/>
    <mergeCell ref="B10:C11"/>
    <mergeCell ref="AD10:AI10"/>
    <mergeCell ref="D10:E10"/>
    <mergeCell ref="D11:E11"/>
    <mergeCell ref="D12:E12"/>
    <mergeCell ref="D13:E13"/>
    <mergeCell ref="J11:K11"/>
    <mergeCell ref="AB18:AC18"/>
    <mergeCell ref="S14:T14"/>
    <mergeCell ref="S15:T15"/>
    <mergeCell ref="S16:T16"/>
    <mergeCell ref="S17:T17"/>
    <mergeCell ref="M19:N19"/>
    <mergeCell ref="M20:N20"/>
    <mergeCell ref="P14:Q14"/>
    <mergeCell ref="P15:Q15"/>
    <mergeCell ref="V18:W18"/>
    <mergeCell ref="Y18:Z18"/>
    <mergeCell ref="S25:T25"/>
    <mergeCell ref="S26:T26"/>
    <mergeCell ref="S24:T24"/>
    <mergeCell ref="S19:T19"/>
    <mergeCell ref="S20:T20"/>
    <mergeCell ref="S21:T21"/>
    <mergeCell ref="S18:T18"/>
    <mergeCell ref="S22:T22"/>
    <mergeCell ref="S23:T23"/>
    <mergeCell ref="AE36:AF36"/>
    <mergeCell ref="AB19:AC19"/>
    <mergeCell ref="AB20:AC20"/>
    <mergeCell ref="V25:W25"/>
    <mergeCell ref="V24:W24"/>
    <mergeCell ref="V19:W19"/>
    <mergeCell ref="Y19:Z19"/>
    <mergeCell ref="Y24:Z24"/>
    <mergeCell ref="Y23:Z23"/>
    <mergeCell ref="Y20:Z20"/>
    <mergeCell ref="V21:W21"/>
    <mergeCell ref="V22:W22"/>
    <mergeCell ref="AB25:AC25"/>
    <mergeCell ref="AB23:AC23"/>
    <mergeCell ref="AB24:AC24"/>
    <mergeCell ref="V20:W20"/>
    <mergeCell ref="Y21:Z21"/>
    <mergeCell ref="Y22:Z22"/>
    <mergeCell ref="AB30:AC30"/>
    <mergeCell ref="V33:W33"/>
    <mergeCell ref="V32:W32"/>
    <mergeCell ref="V31:W31"/>
    <mergeCell ref="Y36:Z36"/>
    <mergeCell ref="Y28:Z28"/>
    <mergeCell ref="Y35:Z35"/>
    <mergeCell ref="V30:W30"/>
    <mergeCell ref="V29:W29"/>
    <mergeCell ref="V28:W28"/>
    <mergeCell ref="AH25:AI25"/>
    <mergeCell ref="V27:W27"/>
    <mergeCell ref="V26:W26"/>
    <mergeCell ref="AE26:AF26"/>
    <mergeCell ref="AE27:AF27"/>
    <mergeCell ref="AE28:AF28"/>
    <mergeCell ref="AE29:AF29"/>
    <mergeCell ref="AE30:AF30"/>
    <mergeCell ref="Y32:Z32"/>
    <mergeCell ref="Y31:Z31"/>
    <mergeCell ref="Y30:Z30"/>
    <mergeCell ref="Y29:Z29"/>
    <mergeCell ref="Y34:Z34"/>
    <mergeCell ref="Y33:Z33"/>
    <mergeCell ref="AE31:AF31"/>
    <mergeCell ref="AE34:AF34"/>
    <mergeCell ref="AE35:AF35"/>
    <mergeCell ref="Y27:Z27"/>
    <mergeCell ref="Y26:Z26"/>
    <mergeCell ref="Y25:Z25"/>
    <mergeCell ref="S38:T38"/>
    <mergeCell ref="S37:T37"/>
    <mergeCell ref="S36:T36"/>
    <mergeCell ref="V39:W39"/>
    <mergeCell ref="V38:W38"/>
    <mergeCell ref="V37:W37"/>
    <mergeCell ref="V36:W36"/>
    <mergeCell ref="S35:T35"/>
    <mergeCell ref="S34:T34"/>
    <mergeCell ref="S27:T27"/>
    <mergeCell ref="S33:T33"/>
    <mergeCell ref="S32:T32"/>
    <mergeCell ref="M31:N31"/>
    <mergeCell ref="M32:N32"/>
    <mergeCell ref="M33:N33"/>
    <mergeCell ref="J30:K30"/>
    <mergeCell ref="J29:K29"/>
    <mergeCell ref="M30:N30"/>
    <mergeCell ref="M29:N29"/>
    <mergeCell ref="J33:K33"/>
    <mergeCell ref="J32:K32"/>
    <mergeCell ref="J31:K31"/>
    <mergeCell ref="M28:N28"/>
    <mergeCell ref="P28:Q28"/>
    <mergeCell ref="P29:Q29"/>
    <mergeCell ref="P30:Q30"/>
    <mergeCell ref="P31:Q31"/>
    <mergeCell ref="S31:T31"/>
    <mergeCell ref="S30:T30"/>
    <mergeCell ref="S29:T29"/>
    <mergeCell ref="S28:T28"/>
    <mergeCell ref="P16:Q16"/>
    <mergeCell ref="P17:Q17"/>
    <mergeCell ref="P22:Q22"/>
    <mergeCell ref="P23:Q23"/>
    <mergeCell ref="P24:Q24"/>
    <mergeCell ref="P21:Q21"/>
    <mergeCell ref="P18:Q18"/>
    <mergeCell ref="P19:Q19"/>
    <mergeCell ref="P20:Q20"/>
    <mergeCell ref="M14:N14"/>
    <mergeCell ref="M15:N15"/>
    <mergeCell ref="M16:N16"/>
    <mergeCell ref="M17:N17"/>
    <mergeCell ref="M18:N18"/>
    <mergeCell ref="M23:N23"/>
    <mergeCell ref="V23:W23"/>
    <mergeCell ref="B29:C29"/>
    <mergeCell ref="B21:C21"/>
    <mergeCell ref="B25:C25"/>
    <mergeCell ref="J24:K24"/>
    <mergeCell ref="G24:H24"/>
    <mergeCell ref="M21:N21"/>
    <mergeCell ref="M22:N22"/>
    <mergeCell ref="G29:H29"/>
    <mergeCell ref="D22:E22"/>
    <mergeCell ref="D23:E23"/>
    <mergeCell ref="D21:E21"/>
    <mergeCell ref="D24:E24"/>
    <mergeCell ref="D25:E25"/>
    <mergeCell ref="G26:H26"/>
    <mergeCell ref="G27:H27"/>
    <mergeCell ref="G28:H28"/>
    <mergeCell ref="P27:Q27"/>
    <mergeCell ref="M26:N26"/>
    <mergeCell ref="M25:N25"/>
    <mergeCell ref="M24:N24"/>
    <mergeCell ref="P25:Q25"/>
    <mergeCell ref="P26:Q26"/>
    <mergeCell ref="M38:N38"/>
    <mergeCell ref="D32:E32"/>
    <mergeCell ref="D33:E33"/>
    <mergeCell ref="D34:E34"/>
    <mergeCell ref="D35:E35"/>
    <mergeCell ref="D36:E36"/>
    <mergeCell ref="D37:E37"/>
    <mergeCell ref="G32:H32"/>
    <mergeCell ref="G38:H38"/>
    <mergeCell ref="D38:E38"/>
    <mergeCell ref="G33:H33"/>
    <mergeCell ref="G34:H34"/>
    <mergeCell ref="J26:K26"/>
    <mergeCell ref="J28:K28"/>
    <mergeCell ref="J27:K27"/>
    <mergeCell ref="G25:H25"/>
    <mergeCell ref="P32:Q32"/>
    <mergeCell ref="P33:Q33"/>
    <mergeCell ref="M27:N27"/>
    <mergeCell ref="M42:N42"/>
    <mergeCell ref="P34:Q34"/>
    <mergeCell ref="P35:Q35"/>
    <mergeCell ref="P36:Q36"/>
    <mergeCell ref="P37:Q37"/>
    <mergeCell ref="P38:Q38"/>
    <mergeCell ref="P39:Q39"/>
    <mergeCell ref="P40:Q40"/>
    <mergeCell ref="D40:E40"/>
    <mergeCell ref="D41:E41"/>
    <mergeCell ref="D42:E42"/>
    <mergeCell ref="G37:H37"/>
    <mergeCell ref="D39:E39"/>
    <mergeCell ref="G35:H35"/>
    <mergeCell ref="G36:H36"/>
    <mergeCell ref="J37:K37"/>
    <mergeCell ref="J36:K36"/>
    <mergeCell ref="J35:K35"/>
    <mergeCell ref="J34:K34"/>
    <mergeCell ref="M35:N35"/>
    <mergeCell ref="M36:N36"/>
    <mergeCell ref="M34:N34"/>
    <mergeCell ref="J19:K19"/>
    <mergeCell ref="J20:K20"/>
    <mergeCell ref="J17:K17"/>
    <mergeCell ref="J18:K18"/>
    <mergeCell ref="B26:C26"/>
    <mergeCell ref="B41:C41"/>
    <mergeCell ref="B30:C30"/>
    <mergeCell ref="B31:C31"/>
    <mergeCell ref="B32:C32"/>
    <mergeCell ref="B33:C33"/>
    <mergeCell ref="B34:C34"/>
    <mergeCell ref="D31:E31"/>
    <mergeCell ref="G30:H30"/>
    <mergeCell ref="G31:H31"/>
    <mergeCell ref="B40:C40"/>
    <mergeCell ref="B35:C35"/>
    <mergeCell ref="B36:C36"/>
    <mergeCell ref="B37:C37"/>
    <mergeCell ref="B38:C38"/>
    <mergeCell ref="B39:C39"/>
    <mergeCell ref="D28:E28"/>
    <mergeCell ref="D29:E29"/>
    <mergeCell ref="D30:E30"/>
    <mergeCell ref="B28:C28"/>
    <mergeCell ref="B27:C27"/>
    <mergeCell ref="D26:E26"/>
    <mergeCell ref="D27:E27"/>
    <mergeCell ref="J21:K21"/>
    <mergeCell ref="G22:H22"/>
    <mergeCell ref="J22:K22"/>
    <mergeCell ref="G23:H23"/>
    <mergeCell ref="J23:K23"/>
    <mergeCell ref="G21:H21"/>
    <mergeCell ref="J25:K25"/>
    <mergeCell ref="G12:H12"/>
    <mergeCell ref="G13:H13"/>
    <mergeCell ref="G20:H20"/>
    <mergeCell ref="G18:H18"/>
    <mergeCell ref="G19:H19"/>
    <mergeCell ref="D17:E17"/>
    <mergeCell ref="D18:E18"/>
    <mergeCell ref="B12:C12"/>
    <mergeCell ref="B13:C13"/>
    <mergeCell ref="D19:E19"/>
    <mergeCell ref="D20:E20"/>
    <mergeCell ref="G14:H14"/>
    <mergeCell ref="G15:H15"/>
    <mergeCell ref="G16:H16"/>
    <mergeCell ref="G17:H17"/>
    <mergeCell ref="B17:C17"/>
    <mergeCell ref="B18:C18"/>
    <mergeCell ref="B19:C19"/>
    <mergeCell ref="B20:C20"/>
    <mergeCell ref="J14:K14"/>
    <mergeCell ref="B4:AH4"/>
    <mergeCell ref="B5:E5"/>
    <mergeCell ref="F5:T5"/>
    <mergeCell ref="Z5:AD5"/>
    <mergeCell ref="B42:C42"/>
    <mergeCell ref="G41:H41"/>
    <mergeCell ref="J41:K41"/>
    <mergeCell ref="AE17:AF17"/>
    <mergeCell ref="AE18:AF18"/>
    <mergeCell ref="AE19:AF19"/>
    <mergeCell ref="B7:E7"/>
    <mergeCell ref="F7:H7"/>
    <mergeCell ref="I7:V7"/>
    <mergeCell ref="W6:Z6"/>
    <mergeCell ref="AE6:AF6"/>
    <mergeCell ref="B6:E6"/>
    <mergeCell ref="F6:K6"/>
    <mergeCell ref="P6:T6"/>
    <mergeCell ref="U6:V6"/>
    <mergeCell ref="B14:C14"/>
    <mergeCell ref="B15:C15"/>
    <mergeCell ref="B16:C16"/>
    <mergeCell ref="G11:H11"/>
    <mergeCell ref="B8:C8"/>
    <mergeCell ref="D8:E8"/>
    <mergeCell ref="F8:G8"/>
    <mergeCell ref="J8:V8"/>
    <mergeCell ref="P41:Q41"/>
    <mergeCell ref="P42:Q42"/>
    <mergeCell ref="M43:N43"/>
    <mergeCell ref="P43:Q43"/>
    <mergeCell ref="B43:C43"/>
    <mergeCell ref="D43:E43"/>
    <mergeCell ref="G43:H43"/>
    <mergeCell ref="J43:K43"/>
    <mergeCell ref="G42:H42"/>
    <mergeCell ref="J42:K42"/>
    <mergeCell ref="D14:E14"/>
    <mergeCell ref="D15:E15"/>
    <mergeCell ref="D16:E16"/>
    <mergeCell ref="J15:K15"/>
    <mergeCell ref="J16:K16"/>
    <mergeCell ref="J12:K12"/>
    <mergeCell ref="B22:C22"/>
    <mergeCell ref="B23:C23"/>
    <mergeCell ref="B24:C24"/>
    <mergeCell ref="J13:K13"/>
    <mergeCell ref="F10:K10"/>
    <mergeCell ref="R10:W10"/>
    <mergeCell ref="X10:AC10"/>
    <mergeCell ref="AE12:AF12"/>
    <mergeCell ref="AE13:AF13"/>
    <mergeCell ref="AE11:AF11"/>
    <mergeCell ref="AE14:AF14"/>
    <mergeCell ref="AE15:AF15"/>
    <mergeCell ref="AE16:AF16"/>
    <mergeCell ref="M10:Q10"/>
    <mergeCell ref="M11:N11"/>
    <mergeCell ref="M12:N12"/>
    <mergeCell ref="M13:N13"/>
    <mergeCell ref="P11:Q11"/>
    <mergeCell ref="P12:Q12"/>
    <mergeCell ref="P13:Q13"/>
    <mergeCell ref="S11:T11"/>
    <mergeCell ref="S12:T12"/>
    <mergeCell ref="S13:T13"/>
    <mergeCell ref="V11:W11"/>
    <mergeCell ref="V12:W12"/>
    <mergeCell ref="AB12:AC12"/>
    <mergeCell ref="Y11:Z11"/>
    <mergeCell ref="Y12:Z12"/>
    <mergeCell ref="AH18:AI18"/>
    <mergeCell ref="AH19:AI19"/>
    <mergeCell ref="AH20:AI20"/>
    <mergeCell ref="AH21:AI21"/>
    <mergeCell ref="AH22:AI22"/>
    <mergeCell ref="AH23:AI23"/>
    <mergeCell ref="AE20:AF20"/>
    <mergeCell ref="AE21:AF21"/>
    <mergeCell ref="AE22:AF22"/>
    <mergeCell ref="AE23:AF23"/>
    <mergeCell ref="W8:AA8"/>
    <mergeCell ref="AB8:AF8"/>
    <mergeCell ref="AE5:AF5"/>
    <mergeCell ref="AG5:AI5"/>
    <mergeCell ref="AG6:AI6"/>
    <mergeCell ref="AA6:AC6"/>
    <mergeCell ref="AH12:AI12"/>
    <mergeCell ref="AH13:AI13"/>
    <mergeCell ref="AH14:AI14"/>
    <mergeCell ref="V14:W14"/>
    <mergeCell ref="Y13:Z13"/>
    <mergeCell ref="AH15:AI15"/>
    <mergeCell ref="AH11:AI11"/>
    <mergeCell ref="AB11:AC11"/>
    <mergeCell ref="AB13:AC13"/>
    <mergeCell ref="V17:W17"/>
    <mergeCell ref="Y14:Z14"/>
    <mergeCell ref="Y15:Z15"/>
    <mergeCell ref="Y16:Z16"/>
    <mergeCell ref="Y17:Z17"/>
    <mergeCell ref="V13:W13"/>
    <mergeCell ref="V15:W15"/>
    <mergeCell ref="V16:W16"/>
    <mergeCell ref="AH16:AI16"/>
    <mergeCell ref="AH17:AI17"/>
    <mergeCell ref="G98:H98"/>
    <mergeCell ref="M98:N98"/>
    <mergeCell ref="S98:T98"/>
    <mergeCell ref="Y98:Z98"/>
    <mergeCell ref="AH40:AI40"/>
    <mergeCell ref="AH41:AI41"/>
    <mergeCell ref="AH42:AI42"/>
    <mergeCell ref="AH34:AI34"/>
    <mergeCell ref="AH35:AI35"/>
    <mergeCell ref="AH36:AI36"/>
    <mergeCell ref="AH37:AI37"/>
    <mergeCell ref="AH38:AI38"/>
    <mergeCell ref="AH39:AI39"/>
    <mergeCell ref="J55:K55"/>
    <mergeCell ref="M39:N39"/>
    <mergeCell ref="M40:N40"/>
    <mergeCell ref="G40:H40"/>
    <mergeCell ref="J40:K40"/>
    <mergeCell ref="J39:K39"/>
    <mergeCell ref="J38:K38"/>
    <mergeCell ref="M37:N37"/>
    <mergeCell ref="V34:W34"/>
    <mergeCell ref="G39:H39"/>
    <mergeCell ref="S39:T39"/>
    <mergeCell ref="G99:H99"/>
    <mergeCell ref="G100:H100"/>
    <mergeCell ref="G101:H101"/>
    <mergeCell ref="G102:H102"/>
    <mergeCell ref="G103:H103"/>
    <mergeCell ref="G104:H104"/>
    <mergeCell ref="G105:H105"/>
    <mergeCell ref="G106:H106"/>
    <mergeCell ref="G107:H107"/>
    <mergeCell ref="G108:H108"/>
    <mergeCell ref="G109:H109"/>
    <mergeCell ref="G110:H110"/>
    <mergeCell ref="G111:H111"/>
    <mergeCell ref="G112:H112"/>
    <mergeCell ref="G113:H113"/>
    <mergeCell ref="G114:H114"/>
    <mergeCell ref="G115:H115"/>
    <mergeCell ref="G116:H116"/>
    <mergeCell ref="G117:H117"/>
    <mergeCell ref="G118:H118"/>
    <mergeCell ref="G119:H119"/>
    <mergeCell ref="G120:H120"/>
    <mergeCell ref="G121:H121"/>
    <mergeCell ref="G122:H122"/>
    <mergeCell ref="G123:H123"/>
    <mergeCell ref="G124:H124"/>
    <mergeCell ref="G125:H125"/>
    <mergeCell ref="G126:H126"/>
    <mergeCell ref="G127:H127"/>
    <mergeCell ref="G128:H128"/>
    <mergeCell ref="G129:H129"/>
    <mergeCell ref="M99:N99"/>
    <mergeCell ref="M100:N100"/>
    <mergeCell ref="M101:N101"/>
    <mergeCell ref="M102:N102"/>
    <mergeCell ref="M103:N103"/>
    <mergeCell ref="M104:N104"/>
    <mergeCell ref="M105:N105"/>
    <mergeCell ref="M106:N106"/>
    <mergeCell ref="M107:N107"/>
    <mergeCell ref="M108:N108"/>
    <mergeCell ref="M109:N109"/>
    <mergeCell ref="M110:N110"/>
    <mergeCell ref="M111:N111"/>
    <mergeCell ref="M112:N112"/>
    <mergeCell ref="M113:N113"/>
    <mergeCell ref="M114:N114"/>
    <mergeCell ref="M115:N115"/>
    <mergeCell ref="M116:N116"/>
    <mergeCell ref="M117:N117"/>
    <mergeCell ref="M118:N118"/>
    <mergeCell ref="M119:N119"/>
    <mergeCell ref="M120:N120"/>
    <mergeCell ref="M121:N121"/>
    <mergeCell ref="M122:N122"/>
    <mergeCell ref="M123:N123"/>
    <mergeCell ref="M124:N124"/>
    <mergeCell ref="M125:N125"/>
    <mergeCell ref="M126:N126"/>
    <mergeCell ref="M127:N127"/>
    <mergeCell ref="S112:T112"/>
    <mergeCell ref="S113:T113"/>
    <mergeCell ref="S114:T114"/>
    <mergeCell ref="S115:T115"/>
    <mergeCell ref="S116:T116"/>
    <mergeCell ref="S117:T117"/>
    <mergeCell ref="S118:T118"/>
    <mergeCell ref="S119:T119"/>
    <mergeCell ref="S120:T120"/>
    <mergeCell ref="S103:T103"/>
    <mergeCell ref="S104:T104"/>
    <mergeCell ref="S105:T105"/>
    <mergeCell ref="S106:T106"/>
    <mergeCell ref="S107:T107"/>
    <mergeCell ref="S108:T108"/>
    <mergeCell ref="S109:T109"/>
    <mergeCell ref="S110:T110"/>
    <mergeCell ref="S111:T111"/>
    <mergeCell ref="Y99:Z99"/>
    <mergeCell ref="Y100:Z100"/>
    <mergeCell ref="Y101:Z101"/>
    <mergeCell ref="Y102:Z102"/>
    <mergeCell ref="Y103:Z103"/>
    <mergeCell ref="Y104:Z104"/>
    <mergeCell ref="Y105:Z105"/>
    <mergeCell ref="Y106:Z106"/>
    <mergeCell ref="Y107:Z107"/>
    <mergeCell ref="Y108:Z108"/>
    <mergeCell ref="Y109:Z109"/>
    <mergeCell ref="Y110:Z110"/>
    <mergeCell ref="Y111:Z111"/>
    <mergeCell ref="Y112:Z112"/>
    <mergeCell ref="Y113:Z113"/>
    <mergeCell ref="Y114:Z114"/>
    <mergeCell ref="Y115:Z115"/>
    <mergeCell ref="Y116:Z116"/>
    <mergeCell ref="Y117:Z117"/>
    <mergeCell ref="Y118:Z118"/>
    <mergeCell ref="Y119:Z119"/>
    <mergeCell ref="Y120:Z120"/>
    <mergeCell ref="Y121:Z121"/>
    <mergeCell ref="Y122:Z122"/>
    <mergeCell ref="Y123:Z123"/>
    <mergeCell ref="Y124:Z124"/>
    <mergeCell ref="Y125:Z125"/>
    <mergeCell ref="Y126:Z126"/>
    <mergeCell ref="Y127:Z127"/>
    <mergeCell ref="Y128:Z128"/>
    <mergeCell ref="Y129:Z129"/>
    <mergeCell ref="G130:H130"/>
    <mergeCell ref="M130:N130"/>
    <mergeCell ref="S130:T130"/>
    <mergeCell ref="Y130:Z130"/>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D112:E112"/>
    <mergeCell ref="D113:E113"/>
    <mergeCell ref="D130:E130"/>
    <mergeCell ref="D114:E114"/>
    <mergeCell ref="D115:E115"/>
    <mergeCell ref="D116:E116"/>
    <mergeCell ref="D117:E117"/>
    <mergeCell ref="D118:E118"/>
    <mergeCell ref="D119:E119"/>
    <mergeCell ref="D120:E120"/>
    <mergeCell ref="D121:E121"/>
    <mergeCell ref="D122:E122"/>
    <mergeCell ref="U51:W51"/>
    <mergeCell ref="U52:W52"/>
    <mergeCell ref="D123:E123"/>
    <mergeCell ref="D124:E124"/>
    <mergeCell ref="D125:E125"/>
    <mergeCell ref="D126:E126"/>
    <mergeCell ref="D127:E127"/>
    <mergeCell ref="D128:E128"/>
    <mergeCell ref="D129:E129"/>
    <mergeCell ref="S121:T121"/>
    <mergeCell ref="S122:T122"/>
    <mergeCell ref="S123:T123"/>
    <mergeCell ref="S124:T124"/>
    <mergeCell ref="S125:T125"/>
    <mergeCell ref="S126:T126"/>
    <mergeCell ref="S127:T127"/>
    <mergeCell ref="S128:T128"/>
    <mergeCell ref="S129:T129"/>
    <mergeCell ref="M128:N128"/>
    <mergeCell ref="M129:N129"/>
    <mergeCell ref="S99:T99"/>
    <mergeCell ref="S100:T100"/>
    <mergeCell ref="S101:T101"/>
    <mergeCell ref="S102:T102"/>
  </mergeCells>
  <phoneticPr fontId="4" type="noConversion"/>
  <dataValidations count="9">
    <dataValidation type="list" allowBlank="1" showErrorMessage="1" errorTitle="Data Entry Error" error="A number from 1-12 must be selected." sqref="Y5">
      <formula1>$AL$1:$AL$12</formula1>
    </dataValidation>
    <dataValidation type="list" allowBlank="1" showInputMessage="1" showErrorMessage="1" sqref="F12:F42 X12:X42 R12:R42 L12:L42">
      <formula1>$AN$1</formula1>
    </dataValidation>
    <dataValidation type="custom" errorStyle="warning" allowBlank="1" showErrorMessage="1" errorTitle="Verify Data" error="TKN is generally &gt; NH3-N." sqref="U12:U42">
      <formula1>IF(U12&lt;P12,FALSE,TRUE)</formula1>
    </dataValidation>
    <dataValidation type="date" operator="lessThan" allowBlank="1" showInputMessage="1" showErrorMessage="1" errorTitle="Data entry error" error="Enter date in text (January 1, 2000) or numeric format (MM/DD/YYYY)" sqref="AG8">
      <formula1>2958465</formula1>
    </dataValidation>
    <dataValidation type="list" errorStyle="warning" allowBlank="1" sqref="AG5">
      <formula1>$AM$1:$AM$4</formula1>
    </dataValidation>
    <dataValidation type="date" operator="greaterThan" allowBlank="1" showInputMessage="1" showErrorMessage="1" sqref="AB8:AF8">
      <formula1>36526</formula1>
    </dataValidation>
    <dataValidation type="decimal" errorStyle="warning" operator="notEqual" allowBlank="1" showInputMessage="1" showErrorMessage="1" errorTitle="Zero Means No Discharge" error="Only Enter Zero into a Flow Cell if there was No Discharge" sqref="D12:E42">
      <formula1>0</formula1>
    </dataValidation>
    <dataValidation type="custom" operator="notEqual" allowBlank="1" showInputMessage="1" showErrorMessage="1" errorTitle="Cannot Enter Zero" error="If Flow = 0, No Value Can Be Entered.  If Flow &lt;&gt; 0, Value Must Be &gt; 0." sqref="G12:H42 M12:N42 Y12:Z42">
      <formula1>AND($D12&lt;&gt;0,G12&lt;&gt;0)</formula1>
    </dataValidation>
    <dataValidation type="custom" operator="notEqual" allowBlank="1" showInputMessage="1" showErrorMessage="1" errorTitle="Cannot Enter Zero" error="TKN Must Be &gt;= NH3-N.  If Flow = 0, No Value Can Be Entered.  If Flow &lt;&gt; 0, Value Must Be &gt; 0." sqref="S12:T42">
      <formula1>AND($D12&lt;&gt;0,S12&lt;&gt;0,S12&gt;=M12)</formula1>
    </dataValidation>
  </dataValidations>
  <printOptions horizontalCentered="1"/>
  <pageMargins left="0.19" right="0.18" top="0.18" bottom="0.18" header="0.5" footer="0.18"/>
  <pageSetup scale="8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9"/>
  <sheetViews>
    <sheetView workbookViewId="0">
      <selection activeCell="F5" sqref="F5:T5"/>
    </sheetView>
  </sheetViews>
  <sheetFormatPr defaultRowHeight="12.75" x14ac:dyDescent="0.2"/>
  <cols>
    <col min="1" max="1" width="1.7109375" customWidth="1"/>
    <col min="2" max="35" width="3.7109375" customWidth="1"/>
    <col min="36" max="36" width="1.7109375" customWidth="1"/>
    <col min="37" max="37" width="3.7109375" customWidth="1"/>
    <col min="38" max="40" width="3.7109375" hidden="1" customWidth="1"/>
    <col min="41" max="41" width="5" hidden="1" customWidth="1"/>
    <col min="42" max="42" width="3.7109375" hidden="1" customWidth="1"/>
    <col min="43" max="43" width="9.140625" hidden="1" customWidth="1"/>
  </cols>
  <sheetData>
    <row r="1" spans="1:43" ht="12" customHeight="1" thickTop="1" x14ac:dyDescent="0.2">
      <c r="A1" s="133"/>
      <c r="B1" s="184" t="s">
        <v>113</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3"/>
      <c r="AM1" t="s">
        <v>58</v>
      </c>
      <c r="AO1">
        <v>2012</v>
      </c>
    </row>
    <row r="2" spans="1:43" ht="15" x14ac:dyDescent="0.25">
      <c r="A2" s="134"/>
      <c r="B2" s="108" t="s">
        <v>19</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55"/>
      <c r="AM2" t="s">
        <v>59</v>
      </c>
      <c r="AO2">
        <v>2013</v>
      </c>
    </row>
    <row r="3" spans="1:43" ht="15" x14ac:dyDescent="0.25">
      <c r="A3" s="134"/>
      <c r="B3" s="108" t="s">
        <v>18</v>
      </c>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55"/>
      <c r="AM3" t="s">
        <v>60</v>
      </c>
      <c r="AO3">
        <v>2014</v>
      </c>
    </row>
    <row r="4" spans="1:43" ht="13.5" customHeight="1" x14ac:dyDescent="0.2">
      <c r="A4" s="134"/>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155"/>
      <c r="AM4" t="s">
        <v>61</v>
      </c>
      <c r="AO4">
        <v>2015</v>
      </c>
    </row>
    <row r="5" spans="1:43" ht="13.5" customHeight="1" x14ac:dyDescent="0.2">
      <c r="A5" s="134"/>
      <c r="B5" s="98" t="s">
        <v>0</v>
      </c>
      <c r="C5" s="98"/>
      <c r="D5" s="98"/>
      <c r="E5" s="98"/>
      <c r="F5" s="67" t="str">
        <f>IF('Nutrient Monitoring'!F5:T5&gt;0,'Nutrient Monitoring'!F5:T5,"")</f>
        <v/>
      </c>
      <c r="G5" s="67"/>
      <c r="H5" s="67"/>
      <c r="I5" s="67"/>
      <c r="J5" s="67"/>
      <c r="K5" s="67"/>
      <c r="L5" s="67"/>
      <c r="M5" s="99"/>
      <c r="N5" s="99"/>
      <c r="O5" s="99"/>
      <c r="P5" s="99"/>
      <c r="Q5" s="99"/>
      <c r="R5" s="99"/>
      <c r="S5" s="99"/>
      <c r="T5" s="99"/>
      <c r="U5" s="12"/>
      <c r="V5" s="12"/>
      <c r="W5" s="56" t="s">
        <v>12</v>
      </c>
      <c r="X5" s="56"/>
      <c r="Y5" s="67"/>
      <c r="Z5" s="67"/>
      <c r="AA5" s="67"/>
      <c r="AB5" s="67"/>
      <c r="AC5" s="67"/>
      <c r="AD5" s="67"/>
      <c r="AE5" s="4"/>
      <c r="AF5" s="56" t="s">
        <v>13</v>
      </c>
      <c r="AG5" s="56"/>
      <c r="AH5" s="67"/>
      <c r="AI5" s="67"/>
      <c r="AJ5" s="155"/>
      <c r="AM5" t="s">
        <v>62</v>
      </c>
    </row>
    <row r="6" spans="1:43" ht="13.5" customHeight="1" x14ac:dyDescent="0.2">
      <c r="A6" s="134"/>
      <c r="B6" s="98" t="s">
        <v>1</v>
      </c>
      <c r="C6" s="98"/>
      <c r="D6" s="98"/>
      <c r="E6" s="98"/>
      <c r="F6" s="67" t="str">
        <f>IF('Nutrient Monitoring'!F6:K6&gt;0,'Nutrient Monitoring'!F6:K6,"")</f>
        <v/>
      </c>
      <c r="G6" s="67"/>
      <c r="H6" s="67"/>
      <c r="I6" s="67"/>
      <c r="J6" s="67"/>
      <c r="K6" s="67"/>
      <c r="L6" s="67"/>
      <c r="M6" s="5"/>
      <c r="N6" s="4" t="s">
        <v>4</v>
      </c>
      <c r="O6" s="6"/>
      <c r="P6" s="67" t="str">
        <f>IF('Nutrient Monitoring'!P6:T6&gt;0,'Nutrient Monitoring'!P6:T6,"")</f>
        <v/>
      </c>
      <c r="Q6" s="67"/>
      <c r="R6" s="67"/>
      <c r="S6" s="67"/>
      <c r="T6" s="67"/>
      <c r="U6" s="97"/>
      <c r="V6" s="97"/>
      <c r="W6" s="56" t="s">
        <v>14</v>
      </c>
      <c r="X6" s="56"/>
      <c r="Y6" s="56"/>
      <c r="Z6" s="56"/>
      <c r="AA6" s="56"/>
      <c r="AB6" s="140" t="str">
        <f>IF('Nutrient Monitoring'!AB6:AC6&gt;0,'Nutrient Monitoring'!AB6:AC6,"")</f>
        <v/>
      </c>
      <c r="AC6" s="140"/>
      <c r="AD6" s="140"/>
      <c r="AE6" s="4"/>
      <c r="AF6" s="56" t="s">
        <v>15</v>
      </c>
      <c r="AG6" s="56"/>
      <c r="AH6" s="152" t="str">
        <f>IF('Nutrient Monitoring'!AH6:AI6&gt;0,'Nutrient Monitoring'!AH6:AI6,"")</f>
        <v/>
      </c>
      <c r="AI6" s="152"/>
      <c r="AJ6" s="155"/>
      <c r="AM6" t="s">
        <v>63</v>
      </c>
    </row>
    <row r="7" spans="1:43" ht="13.5" customHeight="1" x14ac:dyDescent="0.2">
      <c r="A7" s="134"/>
      <c r="B7" s="98" t="s">
        <v>2</v>
      </c>
      <c r="C7" s="98"/>
      <c r="D7" s="98"/>
      <c r="E7" s="98"/>
      <c r="F7" s="67" t="str">
        <f>IF('Nutrient Monitoring'!F7:H7&gt;0,'Nutrient Monitoring'!F7:H7,"")</f>
        <v/>
      </c>
      <c r="G7" s="67"/>
      <c r="H7" s="67"/>
      <c r="I7" s="97"/>
      <c r="J7" s="97"/>
      <c r="K7" s="97"/>
      <c r="L7" s="97"/>
      <c r="M7" s="97"/>
      <c r="N7" s="97"/>
      <c r="O7" s="97"/>
      <c r="P7" s="97"/>
      <c r="Q7" s="97"/>
      <c r="R7" s="97"/>
      <c r="S7" s="97"/>
      <c r="T7" s="97"/>
      <c r="U7" s="97"/>
      <c r="V7" s="97"/>
      <c r="W7" s="56" t="s">
        <v>42</v>
      </c>
      <c r="X7" s="56"/>
      <c r="Y7" s="56"/>
      <c r="Z7" s="56"/>
      <c r="AA7" s="56"/>
      <c r="AB7" s="56"/>
      <c r="AC7" s="56"/>
      <c r="AD7" s="56"/>
      <c r="AE7" s="56"/>
      <c r="AF7" s="56"/>
      <c r="AG7" s="56"/>
      <c r="AH7" s="56"/>
      <c r="AI7" s="56"/>
      <c r="AJ7" s="155"/>
      <c r="AM7" t="s">
        <v>64</v>
      </c>
    </row>
    <row r="8" spans="1:43" ht="13.5" customHeight="1" x14ac:dyDescent="0.2">
      <c r="A8" s="134"/>
      <c r="B8" s="98" t="s">
        <v>3</v>
      </c>
      <c r="C8" s="98"/>
      <c r="D8" s="98"/>
      <c r="E8" s="98"/>
      <c r="F8" s="98"/>
      <c r="G8" s="98"/>
      <c r="H8" s="98"/>
      <c r="I8" s="98"/>
      <c r="J8" s="98"/>
      <c r="K8" s="98"/>
      <c r="L8" s="156"/>
      <c r="M8" s="156"/>
      <c r="N8" s="4" t="s">
        <v>26</v>
      </c>
      <c r="O8" s="97"/>
      <c r="P8" s="97"/>
      <c r="Q8" s="97"/>
      <c r="R8" s="97"/>
      <c r="S8" s="97"/>
      <c r="T8" s="97"/>
      <c r="U8" s="97"/>
      <c r="V8" s="97"/>
      <c r="W8" s="56" t="s">
        <v>16</v>
      </c>
      <c r="X8" s="56"/>
      <c r="Y8" s="56"/>
      <c r="Z8" s="56"/>
      <c r="AA8" s="56"/>
      <c r="AB8" s="56"/>
      <c r="AC8" s="176" t="str">
        <f>IF('Nutrient Monitoring'!AC8:AF8&gt;0,'Nutrient Monitoring'!AC8:AF8,"")</f>
        <v/>
      </c>
      <c r="AD8" s="176"/>
      <c r="AE8" s="176"/>
      <c r="AF8" s="176"/>
      <c r="AG8" s="176"/>
      <c r="AH8" s="97"/>
      <c r="AI8" s="97"/>
      <c r="AJ8" s="155"/>
      <c r="AM8" t="s">
        <v>65</v>
      </c>
    </row>
    <row r="9" spans="1:43" ht="13.5" customHeight="1" x14ac:dyDescent="0.2">
      <c r="A9" s="134"/>
      <c r="B9" s="98" t="s">
        <v>73</v>
      </c>
      <c r="C9" s="98"/>
      <c r="D9" s="98"/>
      <c r="E9" s="98"/>
      <c r="F9" s="98"/>
      <c r="G9" s="98"/>
      <c r="H9" s="98"/>
      <c r="I9" s="190"/>
      <c r="J9" s="190"/>
      <c r="K9" s="190"/>
      <c r="L9" s="16"/>
      <c r="M9" s="16"/>
      <c r="N9" s="4"/>
      <c r="O9" s="12"/>
      <c r="P9" s="12"/>
      <c r="Q9" s="12"/>
      <c r="R9" s="12"/>
      <c r="S9" s="12"/>
      <c r="T9" s="12"/>
      <c r="U9" s="12"/>
      <c r="V9" s="12"/>
      <c r="W9" s="3"/>
      <c r="X9" s="3"/>
      <c r="Y9" s="3"/>
      <c r="Z9" s="3"/>
      <c r="AA9" s="3"/>
      <c r="AB9" s="3"/>
      <c r="AC9" s="17"/>
      <c r="AD9" s="17"/>
      <c r="AE9" s="17"/>
      <c r="AF9" s="17"/>
      <c r="AG9" s="17"/>
      <c r="AH9" s="12"/>
      <c r="AI9" s="12"/>
      <c r="AJ9" s="155"/>
      <c r="AM9" t="s">
        <v>66</v>
      </c>
    </row>
    <row r="10" spans="1:43" ht="13.5" customHeight="1" thickBot="1" x14ac:dyDescent="0.25">
      <c r="A10" s="134"/>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55"/>
      <c r="AM10" t="s">
        <v>67</v>
      </c>
    </row>
    <row r="11" spans="1:43" ht="13.5" customHeight="1" x14ac:dyDescent="0.2">
      <c r="A11" s="134"/>
      <c r="B11" s="179" t="s">
        <v>70</v>
      </c>
      <c r="C11" s="179"/>
      <c r="D11" s="179"/>
      <c r="E11" s="179"/>
      <c r="F11" s="179"/>
      <c r="G11" s="179"/>
      <c r="H11" s="179"/>
      <c r="I11" s="179"/>
      <c r="J11" s="179"/>
      <c r="K11" s="179"/>
      <c r="L11" s="179"/>
      <c r="M11" s="179"/>
      <c r="N11" s="179"/>
      <c r="O11" s="179"/>
      <c r="P11" s="179"/>
      <c r="Q11" s="179"/>
      <c r="R11" s="179"/>
      <c r="S11" s="179"/>
      <c r="T11" s="179"/>
      <c r="U11" s="179"/>
      <c r="V11" s="179"/>
      <c r="W11" s="174"/>
      <c r="X11" s="189" t="s">
        <v>8</v>
      </c>
      <c r="Y11" s="189"/>
      <c r="Z11" s="189"/>
      <c r="AA11" s="189"/>
      <c r="AB11" s="189"/>
      <c r="AC11" s="189"/>
      <c r="AD11" s="189"/>
      <c r="AE11" s="189"/>
      <c r="AF11" s="189"/>
      <c r="AG11" s="189"/>
      <c r="AH11" s="189"/>
      <c r="AI11" s="189"/>
      <c r="AJ11" s="155"/>
      <c r="AM11" t="s">
        <v>68</v>
      </c>
      <c r="AQ11">
        <f>IF(N28="",0,VALUE(N28))</f>
        <v>0</v>
      </c>
    </row>
    <row r="12" spans="1:43" ht="13.5" customHeight="1" x14ac:dyDescent="0.2">
      <c r="A12" s="134"/>
      <c r="B12" s="185" t="s">
        <v>5</v>
      </c>
      <c r="C12" s="185"/>
      <c r="D12" s="185"/>
      <c r="E12" s="185"/>
      <c r="F12" s="177" t="s">
        <v>6</v>
      </c>
      <c r="G12" s="177"/>
      <c r="H12" s="177"/>
      <c r="I12" s="177"/>
      <c r="J12" s="177" t="s">
        <v>71</v>
      </c>
      <c r="K12" s="177"/>
      <c r="L12" s="177"/>
      <c r="M12" s="177"/>
      <c r="N12" s="177"/>
      <c r="O12" s="177" t="s">
        <v>72</v>
      </c>
      <c r="P12" s="177"/>
      <c r="Q12" s="177"/>
      <c r="R12" s="177"/>
      <c r="S12" s="177" t="s">
        <v>7</v>
      </c>
      <c r="T12" s="177"/>
      <c r="U12" s="177"/>
      <c r="V12" s="177"/>
      <c r="W12" s="174"/>
      <c r="X12" s="177" t="s">
        <v>9</v>
      </c>
      <c r="Y12" s="177"/>
      <c r="Z12" s="177"/>
      <c r="AA12" s="177"/>
      <c r="AB12" s="177"/>
      <c r="AC12" s="177" t="s">
        <v>10</v>
      </c>
      <c r="AD12" s="177"/>
      <c r="AE12" s="177"/>
      <c r="AF12" s="177" t="s">
        <v>7</v>
      </c>
      <c r="AG12" s="177"/>
      <c r="AH12" s="177"/>
      <c r="AI12" s="177"/>
      <c r="AJ12" s="155"/>
      <c r="AM12" t="s">
        <v>69</v>
      </c>
      <c r="AQ12">
        <f>IF(J25="",0,VALUE(J25))</f>
        <v>0</v>
      </c>
    </row>
    <row r="13" spans="1:43" ht="38.25" customHeight="1" thickBot="1" x14ac:dyDescent="0.25">
      <c r="A13" s="134"/>
      <c r="B13" s="186"/>
      <c r="C13" s="186"/>
      <c r="D13" s="186"/>
      <c r="E13" s="186"/>
      <c r="F13" s="178"/>
      <c r="G13" s="178"/>
      <c r="H13" s="178"/>
      <c r="I13" s="178"/>
      <c r="J13" s="178"/>
      <c r="K13" s="178"/>
      <c r="L13" s="178"/>
      <c r="M13" s="178"/>
      <c r="N13" s="178"/>
      <c r="O13" s="178"/>
      <c r="P13" s="178"/>
      <c r="Q13" s="178"/>
      <c r="R13" s="178"/>
      <c r="S13" s="178"/>
      <c r="T13" s="178"/>
      <c r="U13" s="178"/>
      <c r="V13" s="178"/>
      <c r="W13" s="174"/>
      <c r="X13" s="178"/>
      <c r="Y13" s="178"/>
      <c r="Z13" s="178"/>
      <c r="AA13" s="178"/>
      <c r="AB13" s="178"/>
      <c r="AC13" s="178"/>
      <c r="AD13" s="178"/>
      <c r="AE13" s="178"/>
      <c r="AF13" s="178"/>
      <c r="AG13" s="178"/>
      <c r="AH13" s="178"/>
      <c r="AI13" s="178"/>
      <c r="AJ13" s="155"/>
      <c r="AQ13">
        <f>IF(O25="",0,VALUE(O25))</f>
        <v>0</v>
      </c>
    </row>
    <row r="14" spans="1:43" ht="13.5" customHeight="1" thickTop="1" x14ac:dyDescent="0.2">
      <c r="A14" s="134"/>
      <c r="B14" s="187"/>
      <c r="C14" s="187"/>
      <c r="D14" s="187"/>
      <c r="E14" s="187"/>
      <c r="F14" s="150"/>
      <c r="G14" s="150"/>
      <c r="H14" s="150"/>
      <c r="I14" s="150"/>
      <c r="J14" s="146"/>
      <c r="K14" s="146"/>
      <c r="L14" s="146"/>
      <c r="M14" s="146"/>
      <c r="N14" s="146"/>
      <c r="O14" s="146"/>
      <c r="P14" s="146"/>
      <c r="Q14" s="146"/>
      <c r="R14" s="146"/>
      <c r="S14" s="150"/>
      <c r="T14" s="150"/>
      <c r="U14" s="150"/>
      <c r="V14" s="150"/>
      <c r="W14" s="174"/>
      <c r="X14" s="151" t="s">
        <v>11</v>
      </c>
      <c r="Y14" s="151"/>
      <c r="Z14" s="151"/>
      <c r="AA14" s="151"/>
      <c r="AB14" s="151"/>
      <c r="AC14" s="146" t="s">
        <v>11</v>
      </c>
      <c r="AD14" s="146"/>
      <c r="AE14" s="146"/>
      <c r="AF14" s="150"/>
      <c r="AG14" s="150"/>
      <c r="AH14" s="150"/>
      <c r="AI14" s="150"/>
      <c r="AJ14" s="155"/>
      <c r="AQ14">
        <f>IF(AC25="",0,VALUE(AC25))</f>
        <v>0</v>
      </c>
    </row>
    <row r="15" spans="1:43" ht="13.5" customHeight="1" x14ac:dyDescent="0.2">
      <c r="A15" s="134"/>
      <c r="B15" s="181"/>
      <c r="C15" s="181"/>
      <c r="D15" s="181"/>
      <c r="E15" s="181"/>
      <c r="F15" s="148"/>
      <c r="G15" s="148"/>
      <c r="H15" s="148"/>
      <c r="I15" s="148"/>
      <c r="J15" s="147"/>
      <c r="K15" s="147"/>
      <c r="L15" s="147"/>
      <c r="M15" s="147"/>
      <c r="N15" s="147"/>
      <c r="O15" s="147"/>
      <c r="P15" s="147"/>
      <c r="Q15" s="147"/>
      <c r="R15" s="147"/>
      <c r="S15" s="148"/>
      <c r="T15" s="148"/>
      <c r="U15" s="148"/>
      <c r="V15" s="148"/>
      <c r="W15" s="174"/>
      <c r="X15" s="149"/>
      <c r="Y15" s="149"/>
      <c r="Z15" s="149"/>
      <c r="AA15" s="149"/>
      <c r="AB15" s="149"/>
      <c r="AC15" s="147"/>
      <c r="AD15" s="147"/>
      <c r="AE15" s="147"/>
      <c r="AF15" s="148"/>
      <c r="AG15" s="148"/>
      <c r="AH15" s="148"/>
      <c r="AI15" s="148"/>
      <c r="AJ15" s="155"/>
    </row>
    <row r="16" spans="1:43" ht="13.5" customHeight="1" x14ac:dyDescent="0.2">
      <c r="A16" s="134"/>
      <c r="B16" s="181"/>
      <c r="C16" s="181"/>
      <c r="D16" s="181"/>
      <c r="E16" s="181"/>
      <c r="F16" s="148"/>
      <c r="G16" s="148"/>
      <c r="H16" s="148"/>
      <c r="I16" s="148"/>
      <c r="J16" s="147" t="s">
        <v>11</v>
      </c>
      <c r="K16" s="147"/>
      <c r="L16" s="147"/>
      <c r="M16" s="147"/>
      <c r="N16" s="147"/>
      <c r="O16" s="147"/>
      <c r="P16" s="147"/>
      <c r="Q16" s="147"/>
      <c r="R16" s="147"/>
      <c r="S16" s="148"/>
      <c r="T16" s="148"/>
      <c r="U16" s="148"/>
      <c r="V16" s="148"/>
      <c r="W16" s="174"/>
      <c r="X16" s="149"/>
      <c r="Y16" s="149"/>
      <c r="Z16" s="149"/>
      <c r="AA16" s="149"/>
      <c r="AB16" s="149"/>
      <c r="AC16" s="147"/>
      <c r="AD16" s="147"/>
      <c r="AE16" s="147"/>
      <c r="AF16" s="148"/>
      <c r="AG16" s="148"/>
      <c r="AH16" s="148"/>
      <c r="AI16" s="148"/>
      <c r="AJ16" s="155"/>
    </row>
    <row r="17" spans="1:36" ht="13.5" customHeight="1" x14ac:dyDescent="0.2">
      <c r="A17" s="134"/>
      <c r="B17" s="181"/>
      <c r="C17" s="181"/>
      <c r="D17" s="181"/>
      <c r="E17" s="181"/>
      <c r="F17" s="148"/>
      <c r="G17" s="148"/>
      <c r="H17" s="148"/>
      <c r="I17" s="148"/>
      <c r="J17" s="147"/>
      <c r="K17" s="147"/>
      <c r="L17" s="147"/>
      <c r="M17" s="147"/>
      <c r="N17" s="147"/>
      <c r="O17" s="147"/>
      <c r="P17" s="147"/>
      <c r="Q17" s="147"/>
      <c r="R17" s="147"/>
      <c r="S17" s="148"/>
      <c r="T17" s="148"/>
      <c r="U17" s="148"/>
      <c r="V17" s="148"/>
      <c r="W17" s="174"/>
      <c r="X17" s="149"/>
      <c r="Y17" s="149"/>
      <c r="Z17" s="149"/>
      <c r="AA17" s="149"/>
      <c r="AB17" s="149"/>
      <c r="AC17" s="147"/>
      <c r="AD17" s="147"/>
      <c r="AE17" s="147"/>
      <c r="AF17" s="148"/>
      <c r="AG17" s="148"/>
      <c r="AH17" s="148"/>
      <c r="AI17" s="148"/>
      <c r="AJ17" s="155"/>
    </row>
    <row r="18" spans="1:36" ht="13.5" customHeight="1" x14ac:dyDescent="0.2">
      <c r="A18" s="134"/>
      <c r="B18" s="181"/>
      <c r="C18" s="181"/>
      <c r="D18" s="181"/>
      <c r="E18" s="181"/>
      <c r="F18" s="148"/>
      <c r="G18" s="148"/>
      <c r="H18" s="148"/>
      <c r="I18" s="148"/>
      <c r="J18" s="147"/>
      <c r="K18" s="147"/>
      <c r="L18" s="147"/>
      <c r="M18" s="147"/>
      <c r="N18" s="147"/>
      <c r="O18" s="147"/>
      <c r="P18" s="147"/>
      <c r="Q18" s="147"/>
      <c r="R18" s="147"/>
      <c r="S18" s="148"/>
      <c r="T18" s="148"/>
      <c r="U18" s="148"/>
      <c r="V18" s="148"/>
      <c r="W18" s="174"/>
      <c r="X18" s="149"/>
      <c r="Y18" s="149"/>
      <c r="Z18" s="149"/>
      <c r="AA18" s="149"/>
      <c r="AB18" s="149"/>
      <c r="AC18" s="147"/>
      <c r="AD18" s="147"/>
      <c r="AE18" s="147"/>
      <c r="AF18" s="148"/>
      <c r="AG18" s="148"/>
      <c r="AH18" s="148"/>
      <c r="AI18" s="148"/>
      <c r="AJ18" s="155"/>
    </row>
    <row r="19" spans="1:36" ht="13.5" customHeight="1" x14ac:dyDescent="0.2">
      <c r="A19" s="134"/>
      <c r="B19" s="181"/>
      <c r="C19" s="181"/>
      <c r="D19" s="181"/>
      <c r="E19" s="181"/>
      <c r="F19" s="148"/>
      <c r="G19" s="148"/>
      <c r="H19" s="148"/>
      <c r="I19" s="148"/>
      <c r="J19" s="147"/>
      <c r="K19" s="147"/>
      <c r="L19" s="147"/>
      <c r="M19" s="147"/>
      <c r="N19" s="147"/>
      <c r="O19" s="147"/>
      <c r="P19" s="147"/>
      <c r="Q19" s="147"/>
      <c r="R19" s="147"/>
      <c r="S19" s="148"/>
      <c r="T19" s="148"/>
      <c r="U19" s="148"/>
      <c r="V19" s="148"/>
      <c r="W19" s="174"/>
      <c r="X19" s="149"/>
      <c r="Y19" s="149"/>
      <c r="Z19" s="149"/>
      <c r="AA19" s="149"/>
      <c r="AB19" s="149"/>
      <c r="AC19" s="147"/>
      <c r="AD19" s="147"/>
      <c r="AE19" s="147"/>
      <c r="AF19" s="148"/>
      <c r="AG19" s="148"/>
      <c r="AH19" s="148"/>
      <c r="AI19" s="148"/>
      <c r="AJ19" s="155"/>
    </row>
    <row r="20" spans="1:36" ht="13.5" customHeight="1" x14ac:dyDescent="0.2">
      <c r="A20" s="134"/>
      <c r="B20" s="181"/>
      <c r="C20" s="181"/>
      <c r="D20" s="181"/>
      <c r="E20" s="181"/>
      <c r="F20" s="148"/>
      <c r="G20" s="148"/>
      <c r="H20" s="148"/>
      <c r="I20" s="148"/>
      <c r="J20" s="147"/>
      <c r="K20" s="147"/>
      <c r="L20" s="147"/>
      <c r="M20" s="147"/>
      <c r="N20" s="147"/>
      <c r="O20" s="147"/>
      <c r="P20" s="147"/>
      <c r="Q20" s="147"/>
      <c r="R20" s="147"/>
      <c r="S20" s="148"/>
      <c r="T20" s="148"/>
      <c r="U20" s="148"/>
      <c r="V20" s="148"/>
      <c r="W20" s="174"/>
      <c r="X20" s="149"/>
      <c r="Y20" s="149"/>
      <c r="Z20" s="149"/>
      <c r="AA20" s="149"/>
      <c r="AB20" s="149"/>
      <c r="AC20" s="147"/>
      <c r="AD20" s="147"/>
      <c r="AE20" s="147"/>
      <c r="AF20" s="148"/>
      <c r="AG20" s="148"/>
      <c r="AH20" s="148"/>
      <c r="AI20" s="148"/>
      <c r="AJ20" s="155"/>
    </row>
    <row r="21" spans="1:36" ht="13.5" customHeight="1" x14ac:dyDescent="0.2">
      <c r="A21" s="134"/>
      <c r="B21" s="181"/>
      <c r="C21" s="181"/>
      <c r="D21" s="181"/>
      <c r="E21" s="181"/>
      <c r="F21" s="148"/>
      <c r="G21" s="148"/>
      <c r="H21" s="148"/>
      <c r="I21" s="148"/>
      <c r="J21" s="147"/>
      <c r="K21" s="147"/>
      <c r="L21" s="147"/>
      <c r="M21" s="147"/>
      <c r="N21" s="147"/>
      <c r="O21" s="147"/>
      <c r="P21" s="147"/>
      <c r="Q21" s="147"/>
      <c r="R21" s="147"/>
      <c r="S21" s="148"/>
      <c r="T21" s="148"/>
      <c r="U21" s="148"/>
      <c r="V21" s="148"/>
      <c r="W21" s="174"/>
      <c r="X21" s="149"/>
      <c r="Y21" s="149"/>
      <c r="Z21" s="149"/>
      <c r="AA21" s="149"/>
      <c r="AB21" s="149"/>
      <c r="AC21" s="147"/>
      <c r="AD21" s="147"/>
      <c r="AE21" s="147"/>
      <c r="AF21" s="148"/>
      <c r="AG21" s="148"/>
      <c r="AH21" s="148"/>
      <c r="AI21" s="148"/>
      <c r="AJ21" s="155"/>
    </row>
    <row r="22" spans="1:36" ht="13.5" customHeight="1" x14ac:dyDescent="0.2">
      <c r="A22" s="134"/>
      <c r="B22" s="181"/>
      <c r="C22" s="181"/>
      <c r="D22" s="181"/>
      <c r="E22" s="181"/>
      <c r="F22" s="148"/>
      <c r="G22" s="148"/>
      <c r="H22" s="148"/>
      <c r="I22" s="148"/>
      <c r="J22" s="147"/>
      <c r="K22" s="147"/>
      <c r="L22" s="147"/>
      <c r="M22" s="147"/>
      <c r="N22" s="147"/>
      <c r="O22" s="147"/>
      <c r="P22" s="147"/>
      <c r="Q22" s="147"/>
      <c r="R22" s="147"/>
      <c r="S22" s="148"/>
      <c r="T22" s="148"/>
      <c r="U22" s="148"/>
      <c r="V22" s="148"/>
      <c r="W22" s="174"/>
      <c r="X22" s="149"/>
      <c r="Y22" s="149"/>
      <c r="Z22" s="149"/>
      <c r="AA22" s="149"/>
      <c r="AB22" s="149"/>
      <c r="AC22" s="147"/>
      <c r="AD22" s="147"/>
      <c r="AE22" s="147"/>
      <c r="AF22" s="148"/>
      <c r="AG22" s="148"/>
      <c r="AH22" s="148"/>
      <c r="AI22" s="148"/>
      <c r="AJ22" s="155"/>
    </row>
    <row r="23" spans="1:36" ht="13.5" customHeight="1" x14ac:dyDescent="0.2">
      <c r="A23" s="134"/>
      <c r="B23" s="181"/>
      <c r="C23" s="181"/>
      <c r="D23" s="181"/>
      <c r="E23" s="181"/>
      <c r="F23" s="148"/>
      <c r="G23" s="148"/>
      <c r="H23" s="148"/>
      <c r="I23" s="148"/>
      <c r="J23" s="147"/>
      <c r="K23" s="147"/>
      <c r="L23" s="147"/>
      <c r="M23" s="147"/>
      <c r="N23" s="147"/>
      <c r="O23" s="147"/>
      <c r="P23" s="147"/>
      <c r="Q23" s="147"/>
      <c r="R23" s="147"/>
      <c r="S23" s="148"/>
      <c r="T23" s="148"/>
      <c r="U23" s="148"/>
      <c r="V23" s="148"/>
      <c r="W23" s="174"/>
      <c r="X23" s="149"/>
      <c r="Y23" s="149"/>
      <c r="Z23" s="149"/>
      <c r="AA23" s="149"/>
      <c r="AB23" s="149"/>
      <c r="AC23" s="147"/>
      <c r="AD23" s="147"/>
      <c r="AE23" s="147"/>
      <c r="AF23" s="148"/>
      <c r="AG23" s="148"/>
      <c r="AH23" s="148"/>
      <c r="AI23" s="148"/>
      <c r="AJ23" s="155"/>
    </row>
    <row r="24" spans="1:36" ht="13.5" customHeight="1" thickBot="1" x14ac:dyDescent="0.25">
      <c r="A24" s="134"/>
      <c r="B24" s="175"/>
      <c r="C24" s="175"/>
      <c r="D24" s="175"/>
      <c r="E24" s="175"/>
      <c r="F24" s="143"/>
      <c r="G24" s="143"/>
      <c r="H24" s="143"/>
      <c r="I24" s="143"/>
      <c r="J24" s="144"/>
      <c r="K24" s="144"/>
      <c r="L24" s="144"/>
      <c r="M24" s="144"/>
      <c r="N24" s="144"/>
      <c r="O24" s="144"/>
      <c r="P24" s="144"/>
      <c r="Q24" s="144"/>
      <c r="R24" s="144"/>
      <c r="S24" s="143"/>
      <c r="T24" s="143"/>
      <c r="U24" s="143"/>
      <c r="V24" s="143"/>
      <c r="W24" s="174"/>
      <c r="X24" s="145"/>
      <c r="Y24" s="145"/>
      <c r="Z24" s="145"/>
      <c r="AA24" s="145"/>
      <c r="AB24" s="145"/>
      <c r="AC24" s="144"/>
      <c r="AD24" s="144"/>
      <c r="AE24" s="144"/>
      <c r="AF24" s="143"/>
      <c r="AG24" s="143"/>
      <c r="AH24" s="143"/>
      <c r="AI24" s="143"/>
      <c r="AJ24" s="155"/>
    </row>
    <row r="25" spans="1:36" ht="13.5" customHeight="1" thickTop="1" thickBot="1" x14ac:dyDescent="0.25">
      <c r="A25" s="134"/>
      <c r="B25" s="168" t="s">
        <v>17</v>
      </c>
      <c r="C25" s="168"/>
      <c r="D25" s="168"/>
      <c r="E25" s="168"/>
      <c r="F25" s="168"/>
      <c r="G25" s="168"/>
      <c r="H25" s="168"/>
      <c r="I25" s="168"/>
      <c r="J25" s="167" t="str">
        <f>IF(SUM(J14:J24)&gt;0,SUM(J14:J24),"")</f>
        <v/>
      </c>
      <c r="K25" s="167"/>
      <c r="L25" s="167"/>
      <c r="M25" s="167"/>
      <c r="N25" s="167"/>
      <c r="O25" s="167" t="str">
        <f>IF(SUM(O14:O24)&gt;0,SUM(O14:O24),"")</f>
        <v/>
      </c>
      <c r="P25" s="167"/>
      <c r="Q25" s="167"/>
      <c r="R25" s="167"/>
      <c r="S25" s="141"/>
      <c r="T25" s="141"/>
      <c r="U25" s="141"/>
      <c r="V25" s="141"/>
      <c r="W25" s="1"/>
      <c r="X25" s="172" t="s">
        <v>17</v>
      </c>
      <c r="Y25" s="172"/>
      <c r="Z25" s="172"/>
      <c r="AA25" s="172"/>
      <c r="AB25" s="173"/>
      <c r="AC25" s="169" t="str">
        <f>IF(SUM(AC14:AC24)&gt;0,SUM(AC14:AC24),"")</f>
        <v/>
      </c>
      <c r="AD25" s="170"/>
      <c r="AE25" s="171"/>
      <c r="AF25" s="141"/>
      <c r="AG25" s="141"/>
      <c r="AH25" s="141"/>
      <c r="AI25" s="141"/>
      <c r="AJ25" s="155"/>
    </row>
    <row r="26" spans="1:36" ht="13.5" customHeight="1" thickTop="1" x14ac:dyDescent="0.2">
      <c r="A26" s="134"/>
      <c r="B26" s="183" t="s">
        <v>34</v>
      </c>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55"/>
    </row>
    <row r="27" spans="1:36" ht="13.5" customHeight="1" thickBot="1" x14ac:dyDescent="0.25">
      <c r="A27" s="134"/>
      <c r="B27" s="188"/>
      <c r="C27" s="18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55"/>
    </row>
    <row r="28" spans="1:36" ht="13.5" customHeight="1" thickTop="1" thickBot="1" x14ac:dyDescent="0.25">
      <c r="A28" s="134"/>
      <c r="B28" s="160" t="s">
        <v>20</v>
      </c>
      <c r="C28" s="160"/>
      <c r="D28" s="160"/>
      <c r="E28" s="160"/>
      <c r="F28" s="160"/>
      <c r="G28" s="160"/>
      <c r="H28" s="160"/>
      <c r="I28" s="160"/>
      <c r="J28" s="160"/>
      <c r="K28" s="160"/>
      <c r="L28" s="160"/>
      <c r="M28" s="161"/>
      <c r="N28" s="157" t="str">
        <f>'Nutrient Monitoring'!$AH$44</f>
        <v/>
      </c>
      <c r="O28" s="158"/>
      <c r="P28" s="159"/>
      <c r="Q28" s="163"/>
      <c r="R28" s="162" t="s">
        <v>21</v>
      </c>
      <c r="S28" s="162"/>
      <c r="T28" s="162"/>
      <c r="U28" s="162"/>
      <c r="V28" s="162"/>
      <c r="W28" s="162"/>
      <c r="X28" s="182"/>
      <c r="Y28" s="182"/>
      <c r="Z28" s="182"/>
      <c r="AA28" s="182"/>
      <c r="AB28" s="182"/>
      <c r="AC28" s="182"/>
      <c r="AD28" s="182"/>
      <c r="AE28" s="182"/>
      <c r="AF28" s="182"/>
      <c r="AG28" s="182"/>
      <c r="AH28" s="182"/>
      <c r="AI28" s="182"/>
      <c r="AJ28" s="155"/>
    </row>
    <row r="29" spans="1:36" ht="13.5" customHeight="1" thickTop="1" thickBot="1" x14ac:dyDescent="0.25">
      <c r="A29" s="134"/>
      <c r="B29" s="160" t="s">
        <v>44</v>
      </c>
      <c r="C29" s="160"/>
      <c r="D29" s="160"/>
      <c r="E29" s="160"/>
      <c r="F29" s="160"/>
      <c r="G29" s="160"/>
      <c r="H29" s="160"/>
      <c r="I29" s="160"/>
      <c r="J29" s="160"/>
      <c r="K29" s="160"/>
      <c r="L29" s="160"/>
      <c r="M29" s="161"/>
      <c r="N29" s="164" t="str">
        <f>IF(AQ11&gt;0,AQ11-AQ12+AQ13-AQ14,"")</f>
        <v/>
      </c>
      <c r="O29" s="165"/>
      <c r="P29" s="166"/>
      <c r="Q29" s="163"/>
      <c r="R29" s="162" t="s">
        <v>74</v>
      </c>
      <c r="S29" s="162"/>
      <c r="T29" s="162"/>
      <c r="U29" s="162"/>
      <c r="V29" s="162"/>
      <c r="W29" s="162"/>
      <c r="X29" s="162"/>
      <c r="Y29" s="162"/>
      <c r="Z29" s="162"/>
      <c r="AA29" s="162"/>
      <c r="AB29" s="162"/>
      <c r="AC29" s="162"/>
      <c r="AD29" s="162"/>
      <c r="AE29" s="162"/>
      <c r="AF29" s="162"/>
      <c r="AG29" s="162"/>
      <c r="AH29" s="162"/>
      <c r="AI29" s="162"/>
      <c r="AJ29" s="155"/>
    </row>
    <row r="30" spans="1:36" ht="13.5" customHeight="1" thickTop="1" x14ac:dyDescent="0.2">
      <c r="A30" s="134"/>
      <c r="B30" s="180"/>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155"/>
    </row>
    <row r="31" spans="1:36" ht="13.5" customHeight="1" x14ac:dyDescent="0.2">
      <c r="A31" s="134"/>
      <c r="B31" s="122" t="s">
        <v>51</v>
      </c>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55"/>
    </row>
    <row r="32" spans="1:36" ht="13.5" customHeight="1" x14ac:dyDescent="0.2">
      <c r="A32" s="134"/>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55"/>
    </row>
    <row r="33" spans="1:36" ht="13.5" customHeight="1" x14ac:dyDescent="0.2">
      <c r="A33" s="134"/>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55"/>
    </row>
    <row r="34" spans="1:36" ht="13.5" customHeight="1" x14ac:dyDescent="0.2">
      <c r="A34" s="134"/>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55"/>
    </row>
    <row r="35" spans="1:36" ht="13.5" customHeight="1" x14ac:dyDescent="0.2">
      <c r="A35" s="134"/>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155"/>
    </row>
    <row r="36" spans="1:36" ht="13.5" customHeight="1" x14ac:dyDescent="0.2">
      <c r="A36" s="134"/>
      <c r="B36" s="97"/>
      <c r="C36" s="97"/>
      <c r="D36" s="97"/>
      <c r="E36" s="97"/>
      <c r="F36" s="56" t="s">
        <v>22</v>
      </c>
      <c r="G36" s="56"/>
      <c r="H36" s="56"/>
      <c r="I36" s="67" t="str">
        <f>IF('Nutrient Monitoring'!I51:Q51&gt;0,'Nutrient Monitoring'!I51:Q51,"")</f>
        <v/>
      </c>
      <c r="J36" s="67"/>
      <c r="K36" s="67"/>
      <c r="L36" s="67"/>
      <c r="M36" s="67"/>
      <c r="N36" s="67"/>
      <c r="O36" s="67"/>
      <c r="P36" s="67"/>
      <c r="Q36" s="67"/>
      <c r="R36" s="97"/>
      <c r="S36" s="97"/>
      <c r="T36" s="97"/>
      <c r="U36" s="3" t="s">
        <v>24</v>
      </c>
      <c r="V36" s="7"/>
      <c r="W36" s="4"/>
      <c r="X36" s="67" t="str">
        <f>IF('Nutrient Monitoring'!X51:AE51&gt;0,'Nutrient Monitoring'!X51:AE51,"")</f>
        <v/>
      </c>
      <c r="Y36" s="67"/>
      <c r="Z36" s="67"/>
      <c r="AA36" s="67"/>
      <c r="AB36" s="67"/>
      <c r="AC36" s="67"/>
      <c r="AD36" s="67"/>
      <c r="AE36" s="67"/>
      <c r="AF36" s="67"/>
      <c r="AG36" s="97"/>
      <c r="AH36" s="97"/>
      <c r="AI36" s="97"/>
      <c r="AJ36" s="155"/>
    </row>
    <row r="37" spans="1:36" ht="13.5" customHeight="1" x14ac:dyDescent="0.2">
      <c r="A37" s="134"/>
      <c r="B37" s="97"/>
      <c r="C37" s="97"/>
      <c r="D37" s="97"/>
      <c r="E37" s="97"/>
      <c r="F37" s="56" t="s">
        <v>23</v>
      </c>
      <c r="G37" s="56"/>
      <c r="H37" s="56"/>
      <c r="I37" s="140" t="str">
        <f>IF('Nutrient Monitoring'!I52:Q52&gt;0,'Nutrient Monitoring'!I52:Q52,"")</f>
        <v/>
      </c>
      <c r="J37" s="140"/>
      <c r="K37" s="140"/>
      <c r="L37" s="140"/>
      <c r="M37" s="140"/>
      <c r="N37" s="140"/>
      <c r="O37" s="140"/>
      <c r="P37" s="140"/>
      <c r="Q37" s="140"/>
      <c r="R37" s="97"/>
      <c r="S37" s="97"/>
      <c r="T37" s="97"/>
      <c r="U37" s="3" t="s">
        <v>25</v>
      </c>
      <c r="V37" s="5"/>
      <c r="W37" s="4"/>
      <c r="X37" s="139" t="str">
        <f>IF('Nutrient Monitoring'!X52:AE52&gt;0,'Nutrient Monitoring'!X52:AE52,"")</f>
        <v/>
      </c>
      <c r="Y37" s="140"/>
      <c r="Z37" s="140"/>
      <c r="AA37" s="140"/>
      <c r="AB37" s="140"/>
      <c r="AC37" s="140"/>
      <c r="AD37" s="140"/>
      <c r="AE37" s="140"/>
      <c r="AF37" s="140"/>
      <c r="AG37" s="97"/>
      <c r="AH37" s="97"/>
      <c r="AI37" s="97"/>
      <c r="AJ37" s="155"/>
    </row>
    <row r="38" spans="1:36" ht="13.5" customHeight="1" thickBot="1" x14ac:dyDescent="0.25">
      <c r="A38" s="153"/>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54"/>
    </row>
    <row r="39" spans="1:36" ht="13.5" thickTop="1" x14ac:dyDescent="0.2"/>
  </sheetData>
  <sheetProtection password="CC39" sheet="1" objects="1" scenarios="1" selectLockedCells="1"/>
  <mergeCells count="164">
    <mergeCell ref="A1:A37"/>
    <mergeCell ref="B1:AI1"/>
    <mergeCell ref="B12:E13"/>
    <mergeCell ref="I36:Q36"/>
    <mergeCell ref="F7:H7"/>
    <mergeCell ref="B14:E14"/>
    <mergeCell ref="B27:AI27"/>
    <mergeCell ref="B31:AI34"/>
    <mergeCell ref="B2:AI2"/>
    <mergeCell ref="O14:R14"/>
    <mergeCell ref="B3:AI3"/>
    <mergeCell ref="AF12:AI13"/>
    <mergeCell ref="X11:AI11"/>
    <mergeCell ref="X12:AB13"/>
    <mergeCell ref="Y5:AD5"/>
    <mergeCell ref="AH8:AI8"/>
    <mergeCell ref="B9:H9"/>
    <mergeCell ref="I9:K9"/>
    <mergeCell ref="J14:N14"/>
    <mergeCell ref="F16:I16"/>
    <mergeCell ref="J15:N15"/>
    <mergeCell ref="F19:I19"/>
    <mergeCell ref="S14:V14"/>
    <mergeCell ref="F12:I13"/>
    <mergeCell ref="B30:AI30"/>
    <mergeCell ref="B15:E15"/>
    <mergeCell ref="B16:E16"/>
    <mergeCell ref="B23:E23"/>
    <mergeCell ref="F17:I17"/>
    <mergeCell ref="F18:I18"/>
    <mergeCell ref="B17:E17"/>
    <mergeCell ref="X28:AI28"/>
    <mergeCell ref="R29:AI29"/>
    <mergeCell ref="O19:R19"/>
    <mergeCell ref="S19:V19"/>
    <mergeCell ref="B21:E21"/>
    <mergeCell ref="B22:E22"/>
    <mergeCell ref="B20:E20"/>
    <mergeCell ref="F21:I21"/>
    <mergeCell ref="F22:I22"/>
    <mergeCell ref="F20:I20"/>
    <mergeCell ref="B18:E18"/>
    <mergeCell ref="B19:E19"/>
    <mergeCell ref="J20:N20"/>
    <mergeCell ref="O18:R18"/>
    <mergeCell ref="B26:AI26"/>
    <mergeCell ref="O25:R25"/>
    <mergeCell ref="X15:AB15"/>
    <mergeCell ref="AC8:AG8"/>
    <mergeCell ref="AC12:AE13"/>
    <mergeCell ref="B11:V11"/>
    <mergeCell ref="S12:V13"/>
    <mergeCell ref="B8:K8"/>
    <mergeCell ref="O8:V8"/>
    <mergeCell ref="I7:V7"/>
    <mergeCell ref="W7:AI7"/>
    <mergeCell ref="B10:AI10"/>
    <mergeCell ref="J12:N13"/>
    <mergeCell ref="O12:R13"/>
    <mergeCell ref="W8:AB8"/>
    <mergeCell ref="X16:AB16"/>
    <mergeCell ref="X17:AB17"/>
    <mergeCell ref="F23:I23"/>
    <mergeCell ref="J21:N21"/>
    <mergeCell ref="J22:N22"/>
    <mergeCell ref="J23:N23"/>
    <mergeCell ref="O22:R22"/>
    <mergeCell ref="O23:R23"/>
    <mergeCell ref="J17:N17"/>
    <mergeCell ref="J18:N18"/>
    <mergeCell ref="J19:N19"/>
    <mergeCell ref="O15:R15"/>
    <mergeCell ref="O16:R16"/>
    <mergeCell ref="S21:V21"/>
    <mergeCell ref="S16:V16"/>
    <mergeCell ref="O17:R17"/>
    <mergeCell ref="S17:V17"/>
    <mergeCell ref="S18:V18"/>
    <mergeCell ref="J16:N16"/>
    <mergeCell ref="O20:R20"/>
    <mergeCell ref="S15:V15"/>
    <mergeCell ref="J25:N25"/>
    <mergeCell ref="B25:I25"/>
    <mergeCell ref="AF25:AI25"/>
    <mergeCell ref="AC25:AE25"/>
    <mergeCell ref="X25:AB25"/>
    <mergeCell ref="S25:V25"/>
    <mergeCell ref="AF22:AI22"/>
    <mergeCell ref="AF23:AI23"/>
    <mergeCell ref="AF24:AI24"/>
    <mergeCell ref="AC22:AE22"/>
    <mergeCell ref="AC23:AE23"/>
    <mergeCell ref="X22:AB22"/>
    <mergeCell ref="X23:AB23"/>
    <mergeCell ref="W11:W24"/>
    <mergeCell ref="AF18:AI18"/>
    <mergeCell ref="AF19:AI19"/>
    <mergeCell ref="AF20:AI20"/>
    <mergeCell ref="AF21:AI21"/>
    <mergeCell ref="AF14:AI14"/>
    <mergeCell ref="AF15:AI15"/>
    <mergeCell ref="AF16:AI16"/>
    <mergeCell ref="AF17:AI17"/>
    <mergeCell ref="AC24:AE24"/>
    <mergeCell ref="B24:E24"/>
    <mergeCell ref="A38:AJ38"/>
    <mergeCell ref="AJ2:AJ37"/>
    <mergeCell ref="B35:AI35"/>
    <mergeCell ref="B36:E36"/>
    <mergeCell ref="B37:E37"/>
    <mergeCell ref="F37:H37"/>
    <mergeCell ref="F36:H36"/>
    <mergeCell ref="F5:T5"/>
    <mergeCell ref="AG36:AI37"/>
    <mergeCell ref="R36:T36"/>
    <mergeCell ref="I37:Q37"/>
    <mergeCell ref="X36:AF36"/>
    <mergeCell ref="X37:AF37"/>
    <mergeCell ref="P6:T6"/>
    <mergeCell ref="F6:L6"/>
    <mergeCell ref="L8:M8"/>
    <mergeCell ref="R37:T37"/>
    <mergeCell ref="N28:P28"/>
    <mergeCell ref="B28:M28"/>
    <mergeCell ref="R28:W28"/>
    <mergeCell ref="Q28:Q29"/>
    <mergeCell ref="N29:P29"/>
    <mergeCell ref="B29:M29"/>
    <mergeCell ref="U6:V6"/>
    <mergeCell ref="B4:AI4"/>
    <mergeCell ref="B5:E5"/>
    <mergeCell ref="B6:E6"/>
    <mergeCell ref="B7:E7"/>
    <mergeCell ref="W5:X5"/>
    <mergeCell ref="W6:AA6"/>
    <mergeCell ref="AF5:AG5"/>
    <mergeCell ref="AF6:AG6"/>
    <mergeCell ref="AH5:AI5"/>
    <mergeCell ref="AH6:AI6"/>
    <mergeCell ref="AB6:AD6"/>
    <mergeCell ref="F24:I24"/>
    <mergeCell ref="J24:N24"/>
    <mergeCell ref="O24:R24"/>
    <mergeCell ref="S24:V24"/>
    <mergeCell ref="X24:AB24"/>
    <mergeCell ref="AC14:AE14"/>
    <mergeCell ref="AC15:AE15"/>
    <mergeCell ref="AC20:AE20"/>
    <mergeCell ref="AC21:AE21"/>
    <mergeCell ref="S23:V23"/>
    <mergeCell ref="O21:R21"/>
    <mergeCell ref="S20:V20"/>
    <mergeCell ref="AC16:AE16"/>
    <mergeCell ref="AC17:AE17"/>
    <mergeCell ref="AC18:AE18"/>
    <mergeCell ref="AC19:AE19"/>
    <mergeCell ref="S22:V22"/>
    <mergeCell ref="X18:AB18"/>
    <mergeCell ref="X19:AB19"/>
    <mergeCell ref="X20:AB20"/>
    <mergeCell ref="X21:AB21"/>
    <mergeCell ref="F14:I14"/>
    <mergeCell ref="F15:I15"/>
    <mergeCell ref="X14:AB14"/>
  </mergeCells>
  <phoneticPr fontId="4" type="noConversion"/>
  <dataValidations count="4">
    <dataValidation type="list" allowBlank="1" sqref="AH5:AI5">
      <formula1>$AO$1:$AO$4</formula1>
    </dataValidation>
    <dataValidation type="date" operator="lessThan" allowBlank="1" showInputMessage="1" showErrorMessage="1" errorTitle="Data entry error" error="Enter date in text (January 1, 2000) or numeric format (MM/DD/YYYY)" sqref="AC8:AG9">
      <formula1>2958465</formula1>
    </dataValidation>
    <dataValidation type="decimal" allowBlank="1" showErrorMessage="1" errorTitle="Invalid Data" error="Delivery Ratio should be between 0 and 1" sqref="I9:K9">
      <formula1>0</formula1>
      <formula2>1</formula2>
    </dataValidation>
    <dataValidation type="list" allowBlank="1" showErrorMessage="1" errorTitle="Data Entry Error" error="Select a month from the drop-down list." sqref="Y5:AD5">
      <formula1>$AM$1:$AM$12</formula1>
    </dataValidation>
  </dataValidations>
  <pageMargins left="0.5" right="0.5" top="0.5" bottom="0.5"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9"/>
  <sheetViews>
    <sheetView workbookViewId="0">
      <selection activeCell="F5" sqref="F5:T5"/>
    </sheetView>
  </sheetViews>
  <sheetFormatPr defaultRowHeight="12.75" x14ac:dyDescent="0.2"/>
  <cols>
    <col min="1" max="1" width="1.7109375" customWidth="1"/>
    <col min="2" max="35" width="3.7109375" customWidth="1"/>
    <col min="36" max="36" width="1.7109375" customWidth="1"/>
    <col min="37" max="38" width="3.7109375" customWidth="1"/>
    <col min="39" max="41" width="3.7109375" hidden="1" customWidth="1"/>
    <col min="42" max="42" width="5" hidden="1" customWidth="1"/>
    <col min="43" max="43" width="9.140625" hidden="1" customWidth="1"/>
  </cols>
  <sheetData>
    <row r="1" spans="1:43" ht="12" customHeight="1" thickTop="1" x14ac:dyDescent="0.2">
      <c r="A1" s="198"/>
      <c r="B1" s="132" t="s">
        <v>114</v>
      </c>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95"/>
      <c r="AM1" t="s">
        <v>58</v>
      </c>
      <c r="AP1">
        <v>2012</v>
      </c>
    </row>
    <row r="2" spans="1:43" ht="15" x14ac:dyDescent="0.25">
      <c r="A2" s="199"/>
      <c r="B2" s="108" t="s">
        <v>19</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96"/>
      <c r="AM2" t="s">
        <v>59</v>
      </c>
      <c r="AP2">
        <v>2013</v>
      </c>
    </row>
    <row r="3" spans="1:43" ht="15" x14ac:dyDescent="0.25">
      <c r="A3" s="199"/>
      <c r="B3" s="108" t="s">
        <v>35</v>
      </c>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96"/>
      <c r="AM3" t="s">
        <v>60</v>
      </c>
      <c r="AP3">
        <v>2014</v>
      </c>
    </row>
    <row r="4" spans="1:43" ht="13.5" customHeight="1" x14ac:dyDescent="0.2">
      <c r="A4" s="199"/>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196"/>
      <c r="AM4" t="s">
        <v>61</v>
      </c>
      <c r="AP4">
        <v>2015</v>
      </c>
    </row>
    <row r="5" spans="1:43" ht="13.5" customHeight="1" x14ac:dyDescent="0.2">
      <c r="A5" s="199"/>
      <c r="B5" s="98" t="s">
        <v>0</v>
      </c>
      <c r="C5" s="98"/>
      <c r="D5" s="98"/>
      <c r="E5" s="98"/>
      <c r="F5" s="67" t="str">
        <f>IF('Nutrient Monitoring'!F5:T5&gt;0,'Nutrient Monitoring'!F5:T5,"")</f>
        <v/>
      </c>
      <c r="G5" s="67"/>
      <c r="H5" s="67"/>
      <c r="I5" s="67"/>
      <c r="J5" s="67"/>
      <c r="K5" s="67"/>
      <c r="L5" s="67"/>
      <c r="M5" s="99"/>
      <c r="N5" s="99"/>
      <c r="O5" s="99"/>
      <c r="P5" s="99"/>
      <c r="Q5" s="99"/>
      <c r="R5" s="99"/>
      <c r="S5" s="99"/>
      <c r="T5" s="99"/>
      <c r="U5" s="12"/>
      <c r="V5" s="12"/>
      <c r="W5" s="56" t="s">
        <v>12</v>
      </c>
      <c r="X5" s="56"/>
      <c r="Y5" s="67"/>
      <c r="Z5" s="67"/>
      <c r="AA5" s="67"/>
      <c r="AB5" s="67"/>
      <c r="AC5" s="67"/>
      <c r="AD5" s="67"/>
      <c r="AE5" s="4"/>
      <c r="AF5" s="56" t="s">
        <v>13</v>
      </c>
      <c r="AG5" s="56"/>
      <c r="AH5" s="67"/>
      <c r="AI5" s="67"/>
      <c r="AJ5" s="196"/>
      <c r="AM5" t="s">
        <v>62</v>
      </c>
    </row>
    <row r="6" spans="1:43" ht="13.5" customHeight="1" x14ac:dyDescent="0.2">
      <c r="A6" s="199"/>
      <c r="B6" s="98" t="s">
        <v>1</v>
      </c>
      <c r="C6" s="98"/>
      <c r="D6" s="98"/>
      <c r="E6" s="98"/>
      <c r="F6" s="67" t="str">
        <f>IF('Nutrient Monitoring'!F6:K6&gt;0,'Nutrient Monitoring'!F6:K6,"")</f>
        <v/>
      </c>
      <c r="G6" s="67"/>
      <c r="H6" s="67"/>
      <c r="I6" s="67"/>
      <c r="J6" s="67"/>
      <c r="K6" s="67"/>
      <c r="L6" s="67"/>
      <c r="M6" s="5"/>
      <c r="N6" s="4" t="s">
        <v>4</v>
      </c>
      <c r="O6" s="6"/>
      <c r="P6" s="67" t="str">
        <f>IF('Nutrient Monitoring'!P6:T6&gt;0,'Nutrient Monitoring'!P6:T6,"")</f>
        <v/>
      </c>
      <c r="Q6" s="67"/>
      <c r="R6" s="67"/>
      <c r="S6" s="67"/>
      <c r="T6" s="67"/>
      <c r="U6" s="97"/>
      <c r="V6" s="97"/>
      <c r="W6" s="56" t="s">
        <v>14</v>
      </c>
      <c r="X6" s="56"/>
      <c r="Y6" s="56"/>
      <c r="Z6" s="56"/>
      <c r="AA6" s="56"/>
      <c r="AB6" s="140" t="str">
        <f>IF('Nutrient Monitoring'!AB6:AC6&gt;0,'Nutrient Monitoring'!AB6:AC6,"")</f>
        <v/>
      </c>
      <c r="AC6" s="140"/>
      <c r="AD6" s="140"/>
      <c r="AE6" s="4"/>
      <c r="AF6" s="56" t="s">
        <v>15</v>
      </c>
      <c r="AG6" s="56"/>
      <c r="AH6" s="152" t="str">
        <f>IF('Nutrient Monitoring'!AH6:AI6&gt;0,'Nutrient Monitoring'!AH6:AI6,"")</f>
        <v/>
      </c>
      <c r="AI6" s="152"/>
      <c r="AJ6" s="196"/>
      <c r="AM6" t="s">
        <v>63</v>
      </c>
    </row>
    <row r="7" spans="1:43" ht="13.5" customHeight="1" x14ac:dyDescent="0.2">
      <c r="A7" s="199"/>
      <c r="B7" s="98" t="s">
        <v>2</v>
      </c>
      <c r="C7" s="98"/>
      <c r="D7" s="98"/>
      <c r="E7" s="98"/>
      <c r="F7" s="67" t="str">
        <f>IF('Nutrient Monitoring'!F7:H7&gt;0,'Nutrient Monitoring'!F7:H7,"")</f>
        <v/>
      </c>
      <c r="G7" s="67"/>
      <c r="H7" s="67"/>
      <c r="I7" s="97"/>
      <c r="J7" s="97"/>
      <c r="K7" s="97"/>
      <c r="L7" s="97"/>
      <c r="M7" s="97"/>
      <c r="N7" s="97"/>
      <c r="O7" s="97"/>
      <c r="P7" s="97"/>
      <c r="Q7" s="97"/>
      <c r="R7" s="97"/>
      <c r="S7" s="97"/>
      <c r="T7" s="97"/>
      <c r="U7" s="97"/>
      <c r="V7" s="97"/>
      <c r="W7" s="56" t="s">
        <v>42</v>
      </c>
      <c r="X7" s="56"/>
      <c r="Y7" s="56"/>
      <c r="Z7" s="56"/>
      <c r="AA7" s="56"/>
      <c r="AB7" s="56"/>
      <c r="AC7" s="56"/>
      <c r="AD7" s="56"/>
      <c r="AE7" s="56"/>
      <c r="AF7" s="56"/>
      <c r="AG7" s="56"/>
      <c r="AH7" s="56"/>
      <c r="AI7" s="56"/>
      <c r="AJ7" s="196"/>
      <c r="AM7" t="s">
        <v>64</v>
      </c>
    </row>
    <row r="8" spans="1:43" ht="13.5" customHeight="1" x14ac:dyDescent="0.2">
      <c r="A8" s="199"/>
      <c r="B8" s="98" t="s">
        <v>56</v>
      </c>
      <c r="C8" s="98"/>
      <c r="D8" s="98"/>
      <c r="E8" s="98"/>
      <c r="F8" s="98"/>
      <c r="G8" s="98"/>
      <c r="H8" s="98"/>
      <c r="I8" s="98"/>
      <c r="J8" s="98"/>
      <c r="K8" s="98"/>
      <c r="L8" s="156"/>
      <c r="M8" s="156"/>
      <c r="N8" s="4" t="s">
        <v>26</v>
      </c>
      <c r="O8" s="97"/>
      <c r="P8" s="97"/>
      <c r="Q8" s="97"/>
      <c r="R8" s="97"/>
      <c r="S8" s="97"/>
      <c r="T8" s="97"/>
      <c r="U8" s="97"/>
      <c r="V8" s="97"/>
      <c r="W8" s="56" t="s">
        <v>16</v>
      </c>
      <c r="X8" s="56"/>
      <c r="Y8" s="56"/>
      <c r="Z8" s="56"/>
      <c r="AA8" s="56"/>
      <c r="AB8" s="56"/>
      <c r="AC8" s="176" t="str">
        <f>IF('Nutrient Monitoring'!AC8:AF8&gt;0,'Nutrient Monitoring'!AC8:AF8,"")</f>
        <v/>
      </c>
      <c r="AD8" s="176"/>
      <c r="AE8" s="176"/>
      <c r="AF8" s="176"/>
      <c r="AG8" s="176"/>
      <c r="AH8" s="97"/>
      <c r="AI8" s="97"/>
      <c r="AJ8" s="196"/>
      <c r="AM8" t="s">
        <v>65</v>
      </c>
    </row>
    <row r="9" spans="1:43" ht="13.5" customHeight="1" x14ac:dyDescent="0.2">
      <c r="A9" s="199"/>
      <c r="B9" s="98" t="s">
        <v>78</v>
      </c>
      <c r="C9" s="98"/>
      <c r="D9" s="98"/>
      <c r="E9" s="98"/>
      <c r="F9" s="98"/>
      <c r="G9" s="98"/>
      <c r="H9" s="98"/>
      <c r="I9" s="190"/>
      <c r="J9" s="190"/>
      <c r="K9" s="190"/>
      <c r="L9" s="16"/>
      <c r="M9" s="16"/>
      <c r="N9" s="4"/>
      <c r="O9" s="12"/>
      <c r="P9" s="12"/>
      <c r="Q9" s="12"/>
      <c r="R9" s="12"/>
      <c r="S9" s="12"/>
      <c r="T9" s="12"/>
      <c r="U9" s="12"/>
      <c r="V9" s="12"/>
      <c r="W9" s="3"/>
      <c r="X9" s="3"/>
      <c r="Y9" s="3"/>
      <c r="Z9" s="3"/>
      <c r="AA9" s="3"/>
      <c r="AB9" s="3"/>
      <c r="AC9" s="17"/>
      <c r="AD9" s="17"/>
      <c r="AE9" s="17"/>
      <c r="AF9" s="17"/>
      <c r="AG9" s="17"/>
      <c r="AH9" s="12"/>
      <c r="AI9" s="12"/>
      <c r="AJ9" s="196"/>
      <c r="AM9" t="s">
        <v>66</v>
      </c>
    </row>
    <row r="10" spans="1:43" ht="13.5" customHeight="1" thickBot="1" x14ac:dyDescent="0.25">
      <c r="A10" s="199"/>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196"/>
      <c r="AM10" t="s">
        <v>67</v>
      </c>
    </row>
    <row r="11" spans="1:43" ht="13.5" customHeight="1" x14ac:dyDescent="0.2">
      <c r="A11" s="199"/>
      <c r="B11" s="179" t="s">
        <v>75</v>
      </c>
      <c r="C11" s="179"/>
      <c r="D11" s="179"/>
      <c r="E11" s="179"/>
      <c r="F11" s="179"/>
      <c r="G11" s="179"/>
      <c r="H11" s="179"/>
      <c r="I11" s="179"/>
      <c r="J11" s="179"/>
      <c r="K11" s="179"/>
      <c r="L11" s="179"/>
      <c r="M11" s="179"/>
      <c r="N11" s="179"/>
      <c r="O11" s="179"/>
      <c r="P11" s="179"/>
      <c r="Q11" s="179"/>
      <c r="R11" s="179"/>
      <c r="S11" s="179"/>
      <c r="T11" s="179"/>
      <c r="U11" s="179"/>
      <c r="V11" s="179"/>
      <c r="W11" s="200"/>
      <c r="X11" s="179" t="s">
        <v>36</v>
      </c>
      <c r="Y11" s="179"/>
      <c r="Z11" s="179"/>
      <c r="AA11" s="179"/>
      <c r="AB11" s="179"/>
      <c r="AC11" s="179"/>
      <c r="AD11" s="179"/>
      <c r="AE11" s="179"/>
      <c r="AF11" s="179"/>
      <c r="AG11" s="179"/>
      <c r="AH11" s="179"/>
      <c r="AI11" s="179"/>
      <c r="AJ11" s="196"/>
      <c r="AM11" t="s">
        <v>68</v>
      </c>
      <c r="AQ11">
        <f>IF(N28="",0,VALUE(N28))</f>
        <v>0</v>
      </c>
    </row>
    <row r="12" spans="1:43" ht="13.5" customHeight="1" x14ac:dyDescent="0.2">
      <c r="A12" s="199"/>
      <c r="B12" s="185" t="s">
        <v>5</v>
      </c>
      <c r="C12" s="185"/>
      <c r="D12" s="185"/>
      <c r="E12" s="185"/>
      <c r="F12" s="185" t="s">
        <v>6</v>
      </c>
      <c r="G12" s="185"/>
      <c r="H12" s="185"/>
      <c r="I12" s="185"/>
      <c r="J12" s="185" t="s">
        <v>76</v>
      </c>
      <c r="K12" s="185"/>
      <c r="L12" s="185"/>
      <c r="M12" s="185"/>
      <c r="N12" s="185"/>
      <c r="O12" s="185" t="s">
        <v>77</v>
      </c>
      <c r="P12" s="185"/>
      <c r="Q12" s="185"/>
      <c r="R12" s="185"/>
      <c r="S12" s="185" t="s">
        <v>7</v>
      </c>
      <c r="T12" s="185"/>
      <c r="U12" s="185"/>
      <c r="V12" s="185"/>
      <c r="W12" s="200"/>
      <c r="X12" s="185" t="s">
        <v>9</v>
      </c>
      <c r="Y12" s="185"/>
      <c r="Z12" s="185"/>
      <c r="AA12" s="185"/>
      <c r="AB12" s="185"/>
      <c r="AC12" s="185" t="s">
        <v>10</v>
      </c>
      <c r="AD12" s="185"/>
      <c r="AE12" s="185"/>
      <c r="AF12" s="185" t="s">
        <v>7</v>
      </c>
      <c r="AG12" s="185"/>
      <c r="AH12" s="185"/>
      <c r="AI12" s="185"/>
      <c r="AJ12" s="196"/>
      <c r="AM12" t="s">
        <v>69</v>
      </c>
      <c r="AQ12">
        <f>IF(J25="",0,VALUE(J25))</f>
        <v>0</v>
      </c>
    </row>
    <row r="13" spans="1:43" ht="38.25" customHeight="1" thickBot="1" x14ac:dyDescent="0.25">
      <c r="A13" s="199"/>
      <c r="B13" s="186"/>
      <c r="C13" s="186"/>
      <c r="D13" s="186"/>
      <c r="E13" s="186"/>
      <c r="F13" s="186"/>
      <c r="G13" s="186"/>
      <c r="H13" s="186"/>
      <c r="I13" s="186"/>
      <c r="J13" s="186"/>
      <c r="K13" s="186"/>
      <c r="L13" s="186"/>
      <c r="M13" s="186"/>
      <c r="N13" s="186"/>
      <c r="O13" s="186"/>
      <c r="P13" s="186"/>
      <c r="Q13" s="186"/>
      <c r="R13" s="186"/>
      <c r="S13" s="186"/>
      <c r="T13" s="186"/>
      <c r="U13" s="186"/>
      <c r="V13" s="186"/>
      <c r="W13" s="200"/>
      <c r="X13" s="186"/>
      <c r="Y13" s="186"/>
      <c r="Z13" s="186"/>
      <c r="AA13" s="186"/>
      <c r="AB13" s="186"/>
      <c r="AC13" s="186"/>
      <c r="AD13" s="186"/>
      <c r="AE13" s="186"/>
      <c r="AF13" s="186"/>
      <c r="AG13" s="186"/>
      <c r="AH13" s="186"/>
      <c r="AI13" s="186"/>
      <c r="AJ13" s="196"/>
      <c r="AQ13">
        <f>IF(O25="",0,VALUE(O25))</f>
        <v>0</v>
      </c>
    </row>
    <row r="14" spans="1:43" ht="13.5" customHeight="1" thickTop="1" x14ac:dyDescent="0.2">
      <c r="A14" s="199"/>
      <c r="B14" s="187"/>
      <c r="C14" s="187"/>
      <c r="D14" s="187"/>
      <c r="E14" s="187"/>
      <c r="F14" s="150"/>
      <c r="G14" s="150"/>
      <c r="H14" s="150"/>
      <c r="I14" s="150"/>
      <c r="J14" s="146"/>
      <c r="K14" s="146"/>
      <c r="L14" s="146"/>
      <c r="M14" s="146"/>
      <c r="N14" s="146"/>
      <c r="O14" s="146"/>
      <c r="P14" s="146"/>
      <c r="Q14" s="146"/>
      <c r="R14" s="146"/>
      <c r="S14" s="150"/>
      <c r="T14" s="150"/>
      <c r="U14" s="150"/>
      <c r="V14" s="150"/>
      <c r="W14" s="200"/>
      <c r="X14" s="197"/>
      <c r="Y14" s="151"/>
      <c r="Z14" s="151"/>
      <c r="AA14" s="151"/>
      <c r="AB14" s="151"/>
      <c r="AC14" s="146"/>
      <c r="AD14" s="146"/>
      <c r="AE14" s="146"/>
      <c r="AF14" s="150"/>
      <c r="AG14" s="150"/>
      <c r="AH14" s="150"/>
      <c r="AI14" s="150"/>
      <c r="AJ14" s="196"/>
      <c r="AQ14">
        <f>IF(AC25="",0,VALUE(AC25))</f>
        <v>0</v>
      </c>
    </row>
    <row r="15" spans="1:43" ht="13.5" customHeight="1" x14ac:dyDescent="0.2">
      <c r="A15" s="199"/>
      <c r="B15" s="181"/>
      <c r="C15" s="181"/>
      <c r="D15" s="181"/>
      <c r="E15" s="181"/>
      <c r="F15" s="148"/>
      <c r="G15" s="148"/>
      <c r="H15" s="148"/>
      <c r="I15" s="148"/>
      <c r="J15" s="147"/>
      <c r="K15" s="147"/>
      <c r="L15" s="147"/>
      <c r="M15" s="147"/>
      <c r="N15" s="147"/>
      <c r="O15" s="147"/>
      <c r="P15" s="147"/>
      <c r="Q15" s="147"/>
      <c r="R15" s="147"/>
      <c r="S15" s="148"/>
      <c r="T15" s="148"/>
      <c r="U15" s="148"/>
      <c r="V15" s="148"/>
      <c r="W15" s="200"/>
      <c r="X15" s="149"/>
      <c r="Y15" s="149"/>
      <c r="Z15" s="149"/>
      <c r="AA15" s="149"/>
      <c r="AB15" s="149"/>
      <c r="AC15" s="147"/>
      <c r="AD15" s="147"/>
      <c r="AE15" s="147"/>
      <c r="AF15" s="148"/>
      <c r="AG15" s="148"/>
      <c r="AH15" s="148"/>
      <c r="AI15" s="148"/>
      <c r="AJ15" s="196"/>
    </row>
    <row r="16" spans="1:43" ht="13.5" customHeight="1" x14ac:dyDescent="0.2">
      <c r="A16" s="199"/>
      <c r="B16" s="181"/>
      <c r="C16" s="181"/>
      <c r="D16" s="181"/>
      <c r="E16" s="181"/>
      <c r="F16" s="148"/>
      <c r="G16" s="148"/>
      <c r="H16" s="148"/>
      <c r="I16" s="148"/>
      <c r="J16" s="147"/>
      <c r="K16" s="147"/>
      <c r="L16" s="147"/>
      <c r="M16" s="147"/>
      <c r="N16" s="147"/>
      <c r="O16" s="147"/>
      <c r="P16" s="147"/>
      <c r="Q16" s="147"/>
      <c r="R16" s="147"/>
      <c r="S16" s="148"/>
      <c r="T16" s="148"/>
      <c r="U16" s="148"/>
      <c r="V16" s="148"/>
      <c r="W16" s="200"/>
      <c r="X16" s="149"/>
      <c r="Y16" s="149"/>
      <c r="Z16" s="149"/>
      <c r="AA16" s="149"/>
      <c r="AB16" s="149"/>
      <c r="AC16" s="147"/>
      <c r="AD16" s="147"/>
      <c r="AE16" s="147"/>
      <c r="AF16" s="148"/>
      <c r="AG16" s="148"/>
      <c r="AH16" s="148"/>
      <c r="AI16" s="148"/>
      <c r="AJ16" s="196"/>
    </row>
    <row r="17" spans="1:37" ht="13.5" customHeight="1" x14ac:dyDescent="0.2">
      <c r="A17" s="199"/>
      <c r="B17" s="181"/>
      <c r="C17" s="181"/>
      <c r="D17" s="181"/>
      <c r="E17" s="181"/>
      <c r="F17" s="148"/>
      <c r="G17" s="148"/>
      <c r="H17" s="148"/>
      <c r="I17" s="148"/>
      <c r="J17" s="147"/>
      <c r="K17" s="147"/>
      <c r="L17" s="147"/>
      <c r="M17" s="147"/>
      <c r="N17" s="147"/>
      <c r="O17" s="147"/>
      <c r="P17" s="147"/>
      <c r="Q17" s="147"/>
      <c r="R17" s="147"/>
      <c r="S17" s="148"/>
      <c r="T17" s="148"/>
      <c r="U17" s="148"/>
      <c r="V17" s="148"/>
      <c r="W17" s="200"/>
      <c r="X17" s="149"/>
      <c r="Y17" s="149"/>
      <c r="Z17" s="149"/>
      <c r="AA17" s="149"/>
      <c r="AB17" s="149"/>
      <c r="AC17" s="147"/>
      <c r="AD17" s="147"/>
      <c r="AE17" s="147"/>
      <c r="AF17" s="148"/>
      <c r="AG17" s="148"/>
      <c r="AH17" s="148"/>
      <c r="AI17" s="148"/>
      <c r="AJ17" s="196"/>
    </row>
    <row r="18" spans="1:37" ht="13.5" customHeight="1" x14ac:dyDescent="0.2">
      <c r="A18" s="199"/>
      <c r="B18" s="181"/>
      <c r="C18" s="181"/>
      <c r="D18" s="181"/>
      <c r="E18" s="181"/>
      <c r="F18" s="148"/>
      <c r="G18" s="148"/>
      <c r="H18" s="148"/>
      <c r="I18" s="148"/>
      <c r="J18" s="147"/>
      <c r="K18" s="147"/>
      <c r="L18" s="147"/>
      <c r="M18" s="147"/>
      <c r="N18" s="147"/>
      <c r="O18" s="147"/>
      <c r="P18" s="147"/>
      <c r="Q18" s="147"/>
      <c r="R18" s="147"/>
      <c r="S18" s="148"/>
      <c r="T18" s="148"/>
      <c r="U18" s="148"/>
      <c r="V18" s="148"/>
      <c r="W18" s="200"/>
      <c r="X18" s="149"/>
      <c r="Y18" s="149"/>
      <c r="Z18" s="149"/>
      <c r="AA18" s="149"/>
      <c r="AB18" s="149"/>
      <c r="AC18" s="147"/>
      <c r="AD18" s="147"/>
      <c r="AE18" s="147"/>
      <c r="AF18" s="148"/>
      <c r="AG18" s="148"/>
      <c r="AH18" s="148"/>
      <c r="AI18" s="148"/>
      <c r="AJ18" s="196"/>
    </row>
    <row r="19" spans="1:37" ht="13.5" customHeight="1" x14ac:dyDescent="0.2">
      <c r="A19" s="199"/>
      <c r="B19" s="181"/>
      <c r="C19" s="181"/>
      <c r="D19" s="181"/>
      <c r="E19" s="181"/>
      <c r="F19" s="148"/>
      <c r="G19" s="148"/>
      <c r="H19" s="148"/>
      <c r="I19" s="148"/>
      <c r="J19" s="147"/>
      <c r="K19" s="147"/>
      <c r="L19" s="147"/>
      <c r="M19" s="147"/>
      <c r="N19" s="147"/>
      <c r="O19" s="147"/>
      <c r="P19" s="147"/>
      <c r="Q19" s="147"/>
      <c r="R19" s="147"/>
      <c r="S19" s="148"/>
      <c r="T19" s="148"/>
      <c r="U19" s="148"/>
      <c r="V19" s="148"/>
      <c r="W19" s="200"/>
      <c r="X19" s="149"/>
      <c r="Y19" s="149"/>
      <c r="Z19" s="149"/>
      <c r="AA19" s="149"/>
      <c r="AB19" s="149"/>
      <c r="AC19" s="147"/>
      <c r="AD19" s="147"/>
      <c r="AE19" s="147"/>
      <c r="AF19" s="148"/>
      <c r="AG19" s="148"/>
      <c r="AH19" s="148"/>
      <c r="AI19" s="148"/>
      <c r="AJ19" s="196"/>
    </row>
    <row r="20" spans="1:37" ht="13.5" customHeight="1" x14ac:dyDescent="0.2">
      <c r="A20" s="199"/>
      <c r="B20" s="181"/>
      <c r="C20" s="181"/>
      <c r="D20" s="181"/>
      <c r="E20" s="181"/>
      <c r="F20" s="148"/>
      <c r="G20" s="148"/>
      <c r="H20" s="148"/>
      <c r="I20" s="148"/>
      <c r="J20" s="147"/>
      <c r="K20" s="147"/>
      <c r="L20" s="147"/>
      <c r="M20" s="147"/>
      <c r="N20" s="147"/>
      <c r="O20" s="147"/>
      <c r="P20" s="147"/>
      <c r="Q20" s="147"/>
      <c r="R20" s="147"/>
      <c r="S20" s="148"/>
      <c r="T20" s="148"/>
      <c r="U20" s="148"/>
      <c r="V20" s="148"/>
      <c r="W20" s="200"/>
      <c r="X20" s="149"/>
      <c r="Y20" s="149"/>
      <c r="Z20" s="149"/>
      <c r="AA20" s="149"/>
      <c r="AB20" s="149"/>
      <c r="AC20" s="147"/>
      <c r="AD20" s="147"/>
      <c r="AE20" s="147"/>
      <c r="AF20" s="148"/>
      <c r="AG20" s="148"/>
      <c r="AH20" s="148"/>
      <c r="AI20" s="148"/>
      <c r="AJ20" s="196"/>
    </row>
    <row r="21" spans="1:37" ht="13.5" customHeight="1" x14ac:dyDescent="0.2">
      <c r="A21" s="199"/>
      <c r="B21" s="181"/>
      <c r="C21" s="181"/>
      <c r="D21" s="181"/>
      <c r="E21" s="181"/>
      <c r="F21" s="148"/>
      <c r="G21" s="148"/>
      <c r="H21" s="148"/>
      <c r="I21" s="148"/>
      <c r="J21" s="147"/>
      <c r="K21" s="147"/>
      <c r="L21" s="147"/>
      <c r="M21" s="147"/>
      <c r="N21" s="147"/>
      <c r="O21" s="147"/>
      <c r="P21" s="147"/>
      <c r="Q21" s="147"/>
      <c r="R21" s="147"/>
      <c r="S21" s="148"/>
      <c r="T21" s="148"/>
      <c r="U21" s="148"/>
      <c r="V21" s="148"/>
      <c r="W21" s="200"/>
      <c r="X21" s="149"/>
      <c r="Y21" s="149"/>
      <c r="Z21" s="149"/>
      <c r="AA21" s="149"/>
      <c r="AB21" s="149"/>
      <c r="AC21" s="147"/>
      <c r="AD21" s="147"/>
      <c r="AE21" s="147"/>
      <c r="AF21" s="148"/>
      <c r="AG21" s="148"/>
      <c r="AH21" s="148"/>
      <c r="AI21" s="148"/>
      <c r="AJ21" s="196"/>
    </row>
    <row r="22" spans="1:37" ht="13.5" customHeight="1" x14ac:dyDescent="0.2">
      <c r="A22" s="199"/>
      <c r="B22" s="181"/>
      <c r="C22" s="181"/>
      <c r="D22" s="181"/>
      <c r="E22" s="181"/>
      <c r="F22" s="148"/>
      <c r="G22" s="148"/>
      <c r="H22" s="148"/>
      <c r="I22" s="148"/>
      <c r="J22" s="147"/>
      <c r="K22" s="147"/>
      <c r="L22" s="147"/>
      <c r="M22" s="147"/>
      <c r="N22" s="147"/>
      <c r="O22" s="147"/>
      <c r="P22" s="147"/>
      <c r="Q22" s="147"/>
      <c r="R22" s="147"/>
      <c r="S22" s="148"/>
      <c r="T22" s="148"/>
      <c r="U22" s="148"/>
      <c r="V22" s="148"/>
      <c r="W22" s="200"/>
      <c r="X22" s="149"/>
      <c r="Y22" s="149"/>
      <c r="Z22" s="149"/>
      <c r="AA22" s="149"/>
      <c r="AB22" s="149"/>
      <c r="AC22" s="147"/>
      <c r="AD22" s="147"/>
      <c r="AE22" s="147"/>
      <c r="AF22" s="148"/>
      <c r="AG22" s="148"/>
      <c r="AH22" s="148"/>
      <c r="AI22" s="148"/>
      <c r="AJ22" s="196"/>
    </row>
    <row r="23" spans="1:37" ht="13.5" customHeight="1" x14ac:dyDescent="0.2">
      <c r="A23" s="199"/>
      <c r="B23" s="181"/>
      <c r="C23" s="181"/>
      <c r="D23" s="181"/>
      <c r="E23" s="181"/>
      <c r="F23" s="148"/>
      <c r="G23" s="148"/>
      <c r="H23" s="148"/>
      <c r="I23" s="148"/>
      <c r="J23" s="147"/>
      <c r="K23" s="147"/>
      <c r="L23" s="147"/>
      <c r="M23" s="147"/>
      <c r="N23" s="147"/>
      <c r="O23" s="147"/>
      <c r="P23" s="147"/>
      <c r="Q23" s="147"/>
      <c r="R23" s="147"/>
      <c r="S23" s="148"/>
      <c r="T23" s="148"/>
      <c r="U23" s="148"/>
      <c r="V23" s="148"/>
      <c r="W23" s="200"/>
      <c r="X23" s="149"/>
      <c r="Y23" s="149"/>
      <c r="Z23" s="149"/>
      <c r="AA23" s="149"/>
      <c r="AB23" s="149"/>
      <c r="AC23" s="147"/>
      <c r="AD23" s="147"/>
      <c r="AE23" s="147"/>
      <c r="AF23" s="148"/>
      <c r="AG23" s="148"/>
      <c r="AH23" s="148"/>
      <c r="AI23" s="148"/>
      <c r="AJ23" s="196"/>
    </row>
    <row r="24" spans="1:37" ht="13.5" customHeight="1" thickBot="1" x14ac:dyDescent="0.25">
      <c r="A24" s="199"/>
      <c r="B24" s="175"/>
      <c r="C24" s="175"/>
      <c r="D24" s="175"/>
      <c r="E24" s="175"/>
      <c r="F24" s="143"/>
      <c r="G24" s="143"/>
      <c r="H24" s="143"/>
      <c r="I24" s="143"/>
      <c r="J24" s="144"/>
      <c r="K24" s="144"/>
      <c r="L24" s="144"/>
      <c r="M24" s="144"/>
      <c r="N24" s="144"/>
      <c r="O24" s="144"/>
      <c r="P24" s="144"/>
      <c r="Q24" s="144"/>
      <c r="R24" s="144"/>
      <c r="S24" s="143"/>
      <c r="T24" s="143"/>
      <c r="U24" s="143"/>
      <c r="V24" s="143"/>
      <c r="W24" s="200"/>
      <c r="X24" s="145"/>
      <c r="Y24" s="145"/>
      <c r="Z24" s="145"/>
      <c r="AA24" s="145"/>
      <c r="AB24" s="145"/>
      <c r="AC24" s="144"/>
      <c r="AD24" s="144"/>
      <c r="AE24" s="144"/>
      <c r="AF24" s="143"/>
      <c r="AG24" s="143"/>
      <c r="AH24" s="143"/>
      <c r="AI24" s="143"/>
      <c r="AJ24" s="196"/>
    </row>
    <row r="25" spans="1:37" ht="13.5" customHeight="1" thickTop="1" thickBot="1" x14ac:dyDescent="0.25">
      <c r="A25" s="199"/>
      <c r="B25" s="168" t="s">
        <v>17</v>
      </c>
      <c r="C25" s="168"/>
      <c r="D25" s="168"/>
      <c r="E25" s="168"/>
      <c r="F25" s="168"/>
      <c r="G25" s="168"/>
      <c r="H25" s="168"/>
      <c r="I25" s="168"/>
      <c r="J25" s="201" t="str">
        <f>IF(SUM(J14:J24)&gt;0,SUM(J14:J24),"")</f>
        <v/>
      </c>
      <c r="K25" s="201"/>
      <c r="L25" s="201"/>
      <c r="M25" s="201"/>
      <c r="N25" s="201"/>
      <c r="O25" s="201" t="str">
        <f>IF(SUM(O14:O24)&gt;0,SUM(O14:O24),"")</f>
        <v/>
      </c>
      <c r="P25" s="201"/>
      <c r="Q25" s="201"/>
      <c r="R25" s="201"/>
      <c r="S25" s="141"/>
      <c r="T25" s="141"/>
      <c r="U25" s="141"/>
      <c r="V25" s="141"/>
      <c r="W25" s="1"/>
      <c r="X25" s="172" t="s">
        <v>17</v>
      </c>
      <c r="Y25" s="172"/>
      <c r="Z25" s="172"/>
      <c r="AA25" s="172"/>
      <c r="AB25" s="173"/>
      <c r="AC25" s="192" t="str">
        <f>IF(SUM(AC14:AC24)&gt;0,SUM(AC14:AC24),"")</f>
        <v/>
      </c>
      <c r="AD25" s="193"/>
      <c r="AE25" s="194"/>
      <c r="AF25" s="141"/>
      <c r="AG25" s="141"/>
      <c r="AH25" s="141"/>
      <c r="AI25" s="141"/>
      <c r="AJ25" s="196"/>
    </row>
    <row r="26" spans="1:37" ht="13.5" customHeight="1" thickTop="1" x14ac:dyDescent="0.2">
      <c r="A26" s="199"/>
      <c r="B26" s="183" t="s">
        <v>34</v>
      </c>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96"/>
    </row>
    <row r="27" spans="1:37" ht="13.5" customHeight="1" thickBot="1" x14ac:dyDescent="0.25">
      <c r="A27" s="199"/>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196"/>
    </row>
    <row r="28" spans="1:37" ht="13.5" customHeight="1" thickTop="1" thickBot="1" x14ac:dyDescent="0.25">
      <c r="A28" s="199"/>
      <c r="B28" s="160" t="s">
        <v>37</v>
      </c>
      <c r="C28" s="160"/>
      <c r="D28" s="160"/>
      <c r="E28" s="160"/>
      <c r="F28" s="160"/>
      <c r="G28" s="160"/>
      <c r="H28" s="160"/>
      <c r="I28" s="160"/>
      <c r="J28" s="160"/>
      <c r="K28" s="160"/>
      <c r="L28" s="160"/>
      <c r="M28" s="161"/>
      <c r="N28" s="164" t="str">
        <f>'Nutrient Monitoring'!J44</f>
        <v/>
      </c>
      <c r="O28" s="165"/>
      <c r="P28" s="166"/>
      <c r="Q28" s="163"/>
      <c r="R28" s="162" t="s">
        <v>21</v>
      </c>
      <c r="S28" s="162"/>
      <c r="T28" s="162"/>
      <c r="U28" s="162"/>
      <c r="V28" s="162"/>
      <c r="W28" s="162"/>
      <c r="X28" s="182"/>
      <c r="Y28" s="182"/>
      <c r="Z28" s="182"/>
      <c r="AA28" s="182"/>
      <c r="AB28" s="182"/>
      <c r="AC28" s="182"/>
      <c r="AD28" s="182"/>
      <c r="AE28" s="182"/>
      <c r="AF28" s="182"/>
      <c r="AG28" s="182"/>
      <c r="AH28" s="182"/>
      <c r="AI28" s="182"/>
      <c r="AJ28" s="196"/>
      <c r="AK28" s="15"/>
    </row>
    <row r="29" spans="1:37" ht="13.5" customHeight="1" thickTop="1" thickBot="1" x14ac:dyDescent="0.25">
      <c r="A29" s="199"/>
      <c r="B29" s="160" t="s">
        <v>45</v>
      </c>
      <c r="C29" s="160"/>
      <c r="D29" s="160"/>
      <c r="E29" s="160"/>
      <c r="F29" s="160"/>
      <c r="G29" s="160"/>
      <c r="H29" s="160"/>
      <c r="I29" s="160"/>
      <c r="J29" s="160"/>
      <c r="K29" s="160"/>
      <c r="L29" s="160"/>
      <c r="M29" s="161"/>
      <c r="N29" s="164" t="str">
        <f>IF(AQ11&gt;0,AQ11-AQ12+AQ13-AQ14,"")</f>
        <v/>
      </c>
      <c r="O29" s="165"/>
      <c r="P29" s="166"/>
      <c r="Q29" s="163"/>
      <c r="R29" s="162" t="s">
        <v>79</v>
      </c>
      <c r="S29" s="162"/>
      <c r="T29" s="162"/>
      <c r="U29" s="162"/>
      <c r="V29" s="162"/>
      <c r="W29" s="162"/>
      <c r="X29" s="162"/>
      <c r="Y29" s="162"/>
      <c r="Z29" s="162"/>
      <c r="AA29" s="162"/>
      <c r="AB29" s="162"/>
      <c r="AC29" s="162"/>
      <c r="AD29" s="162"/>
      <c r="AE29" s="162"/>
      <c r="AF29" s="162"/>
      <c r="AG29" s="162"/>
      <c r="AH29" s="162"/>
      <c r="AI29" s="162"/>
      <c r="AJ29" s="196"/>
    </row>
    <row r="30" spans="1:37" ht="13.5" customHeight="1" thickTop="1" x14ac:dyDescent="0.2">
      <c r="A30" s="199"/>
      <c r="B30" s="141"/>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96"/>
    </row>
    <row r="31" spans="1:37" ht="13.5" customHeight="1" x14ac:dyDescent="0.2">
      <c r="A31" s="199"/>
      <c r="B31" s="191" t="s">
        <v>51</v>
      </c>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6"/>
    </row>
    <row r="32" spans="1:37" ht="13.5" customHeight="1" x14ac:dyDescent="0.2">
      <c r="A32" s="199"/>
      <c r="B32" s="191"/>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6"/>
    </row>
    <row r="33" spans="1:36" ht="13.5" customHeight="1" x14ac:dyDescent="0.2">
      <c r="A33" s="199"/>
      <c r="B33" s="19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6"/>
    </row>
    <row r="34" spans="1:36" ht="13.5" customHeight="1" x14ac:dyDescent="0.2">
      <c r="A34" s="199"/>
      <c r="B34" s="19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6"/>
    </row>
    <row r="35" spans="1:36" ht="13.5" customHeight="1" x14ac:dyDescent="0.2">
      <c r="A35" s="199"/>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196"/>
    </row>
    <row r="36" spans="1:36" ht="13.5" customHeight="1" x14ac:dyDescent="0.2">
      <c r="A36" s="199"/>
      <c r="B36" s="97"/>
      <c r="C36" s="97"/>
      <c r="D36" s="97"/>
      <c r="E36" s="97"/>
      <c r="F36" s="56" t="s">
        <v>22</v>
      </c>
      <c r="G36" s="56"/>
      <c r="H36" s="56"/>
      <c r="I36" s="67" t="str">
        <f>IF('Nutrient Monitoring'!I51:Q51&gt;0,'Nutrient Monitoring'!I51:Q51,"")</f>
        <v/>
      </c>
      <c r="J36" s="67"/>
      <c r="K36" s="67"/>
      <c r="L36" s="67"/>
      <c r="M36" s="67"/>
      <c r="N36" s="67"/>
      <c r="O36" s="67"/>
      <c r="P36" s="67"/>
      <c r="Q36" s="67"/>
      <c r="R36" s="97"/>
      <c r="S36" s="97"/>
      <c r="T36" s="97"/>
      <c r="U36" s="3" t="s">
        <v>24</v>
      </c>
      <c r="V36" s="7"/>
      <c r="W36" s="4"/>
      <c r="X36" s="67" t="str">
        <f>IF('Nutrient Monitoring'!X51:AE51&gt;0,'Nutrient Monitoring'!X51:AE51,"")</f>
        <v/>
      </c>
      <c r="Y36" s="67"/>
      <c r="Z36" s="67"/>
      <c r="AA36" s="67"/>
      <c r="AB36" s="67"/>
      <c r="AC36" s="67"/>
      <c r="AD36" s="67"/>
      <c r="AE36" s="67"/>
      <c r="AF36" s="67"/>
      <c r="AG36" s="97"/>
      <c r="AH36" s="97"/>
      <c r="AI36" s="97"/>
      <c r="AJ36" s="196"/>
    </row>
    <row r="37" spans="1:36" ht="13.5" customHeight="1" x14ac:dyDescent="0.2">
      <c r="A37" s="199"/>
      <c r="B37" s="97"/>
      <c r="C37" s="97"/>
      <c r="D37" s="97"/>
      <c r="E37" s="97"/>
      <c r="F37" s="56" t="s">
        <v>23</v>
      </c>
      <c r="G37" s="56"/>
      <c r="H37" s="56"/>
      <c r="I37" s="140" t="str">
        <f>IF('Nutrient Monitoring'!I52:Q52&gt;0,'Nutrient Monitoring'!I52:Q52,"")</f>
        <v/>
      </c>
      <c r="J37" s="140"/>
      <c r="K37" s="140"/>
      <c r="L37" s="140"/>
      <c r="M37" s="140"/>
      <c r="N37" s="140"/>
      <c r="O37" s="140"/>
      <c r="P37" s="140"/>
      <c r="Q37" s="140"/>
      <c r="R37" s="97"/>
      <c r="S37" s="97"/>
      <c r="T37" s="97"/>
      <c r="U37" s="3" t="s">
        <v>25</v>
      </c>
      <c r="V37" s="5"/>
      <c r="W37" s="4"/>
      <c r="X37" s="139" t="str">
        <f>IF('Nutrient Monitoring'!X52:AE52&gt;0,'Nutrient Monitoring'!X52:AE52,"")</f>
        <v/>
      </c>
      <c r="Y37" s="140"/>
      <c r="Z37" s="140"/>
      <c r="AA37" s="140"/>
      <c r="AB37" s="140"/>
      <c r="AC37" s="140"/>
      <c r="AD37" s="140"/>
      <c r="AE37" s="140"/>
      <c r="AF37" s="140"/>
      <c r="AG37" s="97"/>
      <c r="AH37" s="97"/>
      <c r="AI37" s="97"/>
      <c r="AJ37" s="196"/>
    </row>
    <row r="38" spans="1:36" ht="13.5" customHeight="1" thickBot="1" x14ac:dyDescent="0.25">
      <c r="A38" s="153"/>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54"/>
    </row>
    <row r="39" spans="1:36" ht="13.5" thickTop="1" x14ac:dyDescent="0.2"/>
  </sheetData>
  <sheetProtection password="CC39" sheet="1" objects="1" scenarios="1" selectLockedCells="1"/>
  <mergeCells count="163">
    <mergeCell ref="AF5:AG5"/>
    <mergeCell ref="AF6:AG6"/>
    <mergeCell ref="AG36:AI37"/>
    <mergeCell ref="B4:AI4"/>
    <mergeCell ref="B5:E5"/>
    <mergeCell ref="B6:E6"/>
    <mergeCell ref="B9:H9"/>
    <mergeCell ref="I9:K9"/>
    <mergeCell ref="A1:A37"/>
    <mergeCell ref="B1:AI1"/>
    <mergeCell ref="B7:E7"/>
    <mergeCell ref="B8:K8"/>
    <mergeCell ref="O8:V8"/>
    <mergeCell ref="I7:V7"/>
    <mergeCell ref="W11:W24"/>
    <mergeCell ref="B10:AI10"/>
    <mergeCell ref="R37:T37"/>
    <mergeCell ref="O25:R25"/>
    <mergeCell ref="J25:N25"/>
    <mergeCell ref="B25:I25"/>
    <mergeCell ref="B24:E24"/>
    <mergeCell ref="F24:I24"/>
    <mergeCell ref="J24:N24"/>
    <mergeCell ref="AF24:AI24"/>
    <mergeCell ref="A38:AJ38"/>
    <mergeCell ref="B35:AI35"/>
    <mergeCell ref="B36:E36"/>
    <mergeCell ref="B37:E37"/>
    <mergeCell ref="F37:H37"/>
    <mergeCell ref="F36:H36"/>
    <mergeCell ref="R36:T36"/>
    <mergeCell ref="I37:Q37"/>
    <mergeCell ref="X36:AF36"/>
    <mergeCell ref="X37:AF37"/>
    <mergeCell ref="O24:R24"/>
    <mergeCell ref="S24:V24"/>
    <mergeCell ref="AJ1:AJ37"/>
    <mergeCell ref="F5:T5"/>
    <mergeCell ref="W6:AA6"/>
    <mergeCell ref="W7:AI7"/>
    <mergeCell ref="B26:AI26"/>
    <mergeCell ref="N28:P28"/>
    <mergeCell ref="B28:M28"/>
    <mergeCell ref="R28:W28"/>
    <mergeCell ref="Q28:Q29"/>
    <mergeCell ref="N29:P29"/>
    <mergeCell ref="B29:M29"/>
    <mergeCell ref="S25:V25"/>
    <mergeCell ref="U6:V6"/>
    <mergeCell ref="W8:AB8"/>
    <mergeCell ref="X14:AB14"/>
    <mergeCell ref="X15:AB15"/>
    <mergeCell ref="X16:AB16"/>
    <mergeCell ref="X17:AB17"/>
    <mergeCell ref="S17:V17"/>
    <mergeCell ref="S14:V14"/>
    <mergeCell ref="S15:V15"/>
    <mergeCell ref="S16:V16"/>
    <mergeCell ref="P6:T6"/>
    <mergeCell ref="F6:L6"/>
    <mergeCell ref="L8:M8"/>
    <mergeCell ref="AC23:AE23"/>
    <mergeCell ref="AF14:AI14"/>
    <mergeCell ref="AF15:AI15"/>
    <mergeCell ref="AF25:AI25"/>
    <mergeCell ref="AC25:AE25"/>
    <mergeCell ref="X25:AB25"/>
    <mergeCell ref="X24:AB24"/>
    <mergeCell ref="AC24:AE24"/>
    <mergeCell ref="AC21:AE21"/>
    <mergeCell ref="AC22:AE22"/>
    <mergeCell ref="F23:I23"/>
    <mergeCell ref="J17:N17"/>
    <mergeCell ref="AF17:AI17"/>
    <mergeCell ref="AF18:AI18"/>
    <mergeCell ref="AF19:AI19"/>
    <mergeCell ref="AC16:AE16"/>
    <mergeCell ref="AC17:AE17"/>
    <mergeCell ref="AC18:AE18"/>
    <mergeCell ref="AC19:AE19"/>
    <mergeCell ref="AF20:AI20"/>
    <mergeCell ref="X21:AB21"/>
    <mergeCell ref="X22:AB22"/>
    <mergeCell ref="X23:AB23"/>
    <mergeCell ref="AF21:AI21"/>
    <mergeCell ref="AF22:AI22"/>
    <mergeCell ref="AF23:AI23"/>
    <mergeCell ref="AC20:AE20"/>
    <mergeCell ref="AF16:AI16"/>
    <mergeCell ref="S22:V22"/>
    <mergeCell ref="S23:V23"/>
    <mergeCell ref="X18:AB18"/>
    <mergeCell ref="X19:AB19"/>
    <mergeCell ref="X20:AB20"/>
    <mergeCell ref="S18:V18"/>
    <mergeCell ref="S19:V19"/>
    <mergeCell ref="S20:V20"/>
    <mergeCell ref="S21:V21"/>
    <mergeCell ref="O20:R20"/>
    <mergeCell ref="O21:R21"/>
    <mergeCell ref="J16:N16"/>
    <mergeCell ref="O15:R15"/>
    <mergeCell ref="O16:R16"/>
    <mergeCell ref="O17:R17"/>
    <mergeCell ref="O18:R18"/>
    <mergeCell ref="J23:N23"/>
    <mergeCell ref="F19:I19"/>
    <mergeCell ref="F20:I20"/>
    <mergeCell ref="J18:N18"/>
    <mergeCell ref="J19:N19"/>
    <mergeCell ref="J20:N20"/>
    <mergeCell ref="J21:N21"/>
    <mergeCell ref="F21:I21"/>
    <mergeCell ref="F22:I22"/>
    <mergeCell ref="O23:R23"/>
    <mergeCell ref="B2:AI2"/>
    <mergeCell ref="O14:R14"/>
    <mergeCell ref="B3:AI3"/>
    <mergeCell ref="AF12:AI13"/>
    <mergeCell ref="X11:AI11"/>
    <mergeCell ref="X12:AB13"/>
    <mergeCell ref="Y5:AD5"/>
    <mergeCell ref="B17:E17"/>
    <mergeCell ref="B18:E18"/>
    <mergeCell ref="B16:E16"/>
    <mergeCell ref="AH5:AI5"/>
    <mergeCell ref="AH6:AI6"/>
    <mergeCell ref="AB6:AD6"/>
    <mergeCell ref="AC8:AG8"/>
    <mergeCell ref="F12:I13"/>
    <mergeCell ref="J12:N13"/>
    <mergeCell ref="F14:I14"/>
    <mergeCell ref="F15:I15"/>
    <mergeCell ref="J14:N14"/>
    <mergeCell ref="F16:I16"/>
    <mergeCell ref="F17:I17"/>
    <mergeCell ref="F18:I18"/>
    <mergeCell ref="AC14:AE14"/>
    <mergeCell ref="AC15:AE15"/>
    <mergeCell ref="R29:AI29"/>
    <mergeCell ref="B30:AI30"/>
    <mergeCell ref="B15:E15"/>
    <mergeCell ref="AH8:AI8"/>
    <mergeCell ref="AC12:AE13"/>
    <mergeCell ref="W5:X5"/>
    <mergeCell ref="B11:V11"/>
    <mergeCell ref="B12:E13"/>
    <mergeCell ref="I36:Q36"/>
    <mergeCell ref="F7:H7"/>
    <mergeCell ref="B14:E14"/>
    <mergeCell ref="B31:AI34"/>
    <mergeCell ref="X28:AI28"/>
    <mergeCell ref="O12:R13"/>
    <mergeCell ref="S12:V13"/>
    <mergeCell ref="J15:N15"/>
    <mergeCell ref="B19:E19"/>
    <mergeCell ref="B21:E21"/>
    <mergeCell ref="B22:E22"/>
    <mergeCell ref="B20:E20"/>
    <mergeCell ref="O22:R22"/>
    <mergeCell ref="J22:N22"/>
    <mergeCell ref="B23:E23"/>
    <mergeCell ref="O19:R19"/>
  </mergeCells>
  <phoneticPr fontId="4" type="noConversion"/>
  <dataValidations count="4">
    <dataValidation type="list" allowBlank="1" sqref="AH5:AI5">
      <formula1>$AP$1:$AP$4</formula1>
    </dataValidation>
    <dataValidation type="date" operator="lessThan" allowBlank="1" showInputMessage="1" showErrorMessage="1" errorTitle="Data entry error" error="Enter date in text (January 1, 2000) or numeric format (MM/DD/YYYY)" sqref="AC8:AG9">
      <formula1>2958465</formula1>
    </dataValidation>
    <dataValidation type="decimal" allowBlank="1" showErrorMessage="1" errorTitle="Invalid Data" error="Delivery Ratio should be between 0 and 1" sqref="I9:K9">
      <formula1>0</formula1>
      <formula2>1</formula2>
    </dataValidation>
    <dataValidation type="list" allowBlank="1" showErrorMessage="1" errorTitle="Data Entry Error" error="Select a month from the drop-down list." sqref="Y5:AD5">
      <formula1>$AM$1:$AM$12</formula1>
    </dataValidation>
  </dataValidations>
  <pageMargins left="0.5" right="0.5" top="0.5" bottom="0.5"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6"/>
  <sheetViews>
    <sheetView zoomScaleNormal="100" workbookViewId="0">
      <selection activeCell="B1" sqref="B1:AJ1"/>
    </sheetView>
  </sheetViews>
  <sheetFormatPr defaultRowHeight="12.75" x14ac:dyDescent="0.2"/>
  <cols>
    <col min="1" max="1" width="1.7109375" customWidth="1"/>
    <col min="2" max="36" width="3.7109375" customWidth="1"/>
    <col min="37" max="37" width="1.7109375" customWidth="1"/>
    <col min="38" max="41" width="3.7109375" customWidth="1"/>
  </cols>
  <sheetData>
    <row r="1" spans="1:37" ht="12" customHeight="1" thickTop="1" x14ac:dyDescent="0.2">
      <c r="A1" s="133"/>
      <c r="B1" s="132" t="s">
        <v>115</v>
      </c>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207"/>
    </row>
    <row r="2" spans="1:37" ht="15" x14ac:dyDescent="0.25">
      <c r="A2" s="134"/>
      <c r="B2" s="208" t="s">
        <v>46</v>
      </c>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155"/>
    </row>
    <row r="3" spans="1:37" ht="15" x14ac:dyDescent="0.25">
      <c r="A3" s="134"/>
      <c r="B3" s="208" t="s">
        <v>55</v>
      </c>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155"/>
    </row>
    <row r="4" spans="1:37" x14ac:dyDescent="0.2">
      <c r="A4" s="134"/>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55"/>
    </row>
    <row r="5" spans="1:37" x14ac:dyDescent="0.2">
      <c r="A5" s="134"/>
      <c r="B5" s="9" t="s">
        <v>47</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55"/>
    </row>
    <row r="6" spans="1:37" x14ac:dyDescent="0.2">
      <c r="A6" s="134"/>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55"/>
    </row>
    <row r="7" spans="1:37" x14ac:dyDescent="0.2">
      <c r="A7" s="134"/>
      <c r="B7" s="10">
        <v>1</v>
      </c>
      <c r="C7" s="206" t="s">
        <v>52</v>
      </c>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155"/>
    </row>
    <row r="8" spans="1:37" x14ac:dyDescent="0.2">
      <c r="A8" s="134"/>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55"/>
    </row>
    <row r="9" spans="1:37" ht="13.5" customHeight="1" x14ac:dyDescent="0.2">
      <c r="A9" s="134"/>
      <c r="B9" s="10">
        <v>2</v>
      </c>
      <c r="C9" s="202" t="s">
        <v>110</v>
      </c>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155"/>
    </row>
    <row r="10" spans="1:37" ht="13.5" customHeight="1" x14ac:dyDescent="0.2">
      <c r="A10" s="134"/>
      <c r="B10" s="10"/>
      <c r="C10" s="203"/>
      <c r="D10" s="203"/>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155"/>
    </row>
    <row r="11" spans="1:37" ht="13.5" customHeight="1" x14ac:dyDescent="0.2">
      <c r="A11" s="134"/>
      <c r="B11" s="10"/>
      <c r="C11" s="204"/>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155"/>
    </row>
    <row r="12" spans="1:37" ht="13.5" customHeight="1" x14ac:dyDescent="0.2">
      <c r="A12" s="134"/>
      <c r="B12" s="205"/>
      <c r="C12" s="205"/>
      <c r="D12" s="205"/>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155"/>
    </row>
    <row r="13" spans="1:37" ht="13.5" customHeight="1" x14ac:dyDescent="0.2">
      <c r="A13" s="134"/>
      <c r="B13" s="10">
        <v>3</v>
      </c>
      <c r="C13" s="206" t="s">
        <v>54</v>
      </c>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155"/>
    </row>
    <row r="14" spans="1:37" ht="13.5" customHeight="1" x14ac:dyDescent="0.2">
      <c r="A14" s="134"/>
      <c r="B14" s="10"/>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155"/>
    </row>
    <row r="15" spans="1:37" ht="13.5" customHeight="1" x14ac:dyDescent="0.2">
      <c r="A15" s="134"/>
      <c r="B15" s="205"/>
      <c r="C15" s="205"/>
      <c r="D15" s="205"/>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155"/>
    </row>
    <row r="16" spans="1:37" ht="13.5" customHeight="1" x14ac:dyDescent="0.2">
      <c r="A16" s="134"/>
      <c r="B16" s="10">
        <v>4</v>
      </c>
      <c r="C16" s="206" t="s">
        <v>48</v>
      </c>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155"/>
    </row>
    <row r="17" spans="1:37" ht="13.5" customHeight="1" x14ac:dyDescent="0.2">
      <c r="A17" s="134"/>
      <c r="B17" s="10"/>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155"/>
    </row>
    <row r="18" spans="1:37" ht="13.5" customHeight="1" x14ac:dyDescent="0.2">
      <c r="A18" s="134"/>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55"/>
    </row>
    <row r="19" spans="1:37" ht="13.5" customHeight="1" x14ac:dyDescent="0.2">
      <c r="A19" s="134"/>
      <c r="B19" s="9" t="s">
        <v>49</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55"/>
    </row>
    <row r="20" spans="1:37" ht="13.5" customHeight="1" x14ac:dyDescent="0.2">
      <c r="A20" s="134"/>
      <c r="B20" s="141"/>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55"/>
    </row>
    <row r="21" spans="1:37" ht="13.5" customHeight="1" x14ac:dyDescent="0.2">
      <c r="A21" s="134"/>
      <c r="B21" s="10">
        <v>1</v>
      </c>
      <c r="C21" s="1" t="s">
        <v>111</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55"/>
    </row>
    <row r="22" spans="1:37" ht="13.5" customHeight="1" x14ac:dyDescent="0.2">
      <c r="A22" s="134"/>
      <c r="B22" s="205"/>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155"/>
    </row>
    <row r="23" spans="1:37" ht="13.5" customHeight="1" x14ac:dyDescent="0.2">
      <c r="A23" s="134"/>
      <c r="B23" s="10">
        <v>2</v>
      </c>
      <c r="C23" s="203" t="s">
        <v>80</v>
      </c>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155"/>
    </row>
    <row r="24" spans="1:37" ht="13.5" customHeight="1" x14ac:dyDescent="0.2">
      <c r="A24" s="134"/>
      <c r="B24" s="10"/>
      <c r="C24" s="203"/>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155"/>
    </row>
    <row r="25" spans="1:37" ht="13.5" customHeight="1" x14ac:dyDescent="0.2">
      <c r="A25" s="134"/>
      <c r="B25" s="10"/>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155"/>
    </row>
    <row r="26" spans="1:37" ht="13.5" customHeight="1" x14ac:dyDescent="0.2">
      <c r="A26" s="134"/>
      <c r="B26" s="1"/>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155"/>
    </row>
    <row r="27" spans="1:37" ht="13.5" customHeight="1" x14ac:dyDescent="0.2">
      <c r="A27" s="134"/>
      <c r="B27" s="1"/>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155"/>
    </row>
    <row r="28" spans="1:37" ht="13.5" customHeight="1" x14ac:dyDescent="0.2">
      <c r="A28" s="134"/>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55"/>
    </row>
    <row r="29" spans="1:37" ht="12.75" customHeight="1" x14ac:dyDescent="0.2">
      <c r="A29" s="134"/>
      <c r="B29" s="10">
        <v>3</v>
      </c>
      <c r="C29" s="206" t="s">
        <v>50</v>
      </c>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155"/>
    </row>
    <row r="30" spans="1:37" ht="12.75" customHeight="1" x14ac:dyDescent="0.2">
      <c r="A30" s="134"/>
      <c r="B30" s="1"/>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155"/>
    </row>
    <row r="31" spans="1:37" x14ac:dyDescent="0.2">
      <c r="A31" s="134"/>
      <c r="B31" s="1"/>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155"/>
    </row>
    <row r="32" spans="1:37" x14ac:dyDescent="0.2">
      <c r="A32" s="134"/>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
    </row>
    <row r="33" spans="1:37" x14ac:dyDescent="0.2">
      <c r="A33" s="134"/>
      <c r="B33" s="10">
        <v>4</v>
      </c>
      <c r="C33" s="206" t="s">
        <v>48</v>
      </c>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14"/>
    </row>
    <row r="34" spans="1:37" x14ac:dyDescent="0.2">
      <c r="A34" s="134"/>
      <c r="B34" s="10"/>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14"/>
    </row>
    <row r="35" spans="1:37" ht="13.5" thickBot="1" x14ac:dyDescent="0.25">
      <c r="A35" s="135"/>
      <c r="B35" s="142"/>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1"/>
    </row>
    <row r="36" spans="1:37" ht="13.5" thickTop="1" x14ac:dyDescent="0.2"/>
  </sheetData>
  <sheetProtection password="CC39" sheet="1" objects="1" scenarios="1" selectLockedCells="1" selectUnlockedCells="1"/>
  <mergeCells count="23">
    <mergeCell ref="AK1:AK31"/>
    <mergeCell ref="B2:AJ2"/>
    <mergeCell ref="B3:AJ3"/>
    <mergeCell ref="C13:AJ14"/>
    <mergeCell ref="C16:AJ17"/>
    <mergeCell ref="C29:AJ31"/>
    <mergeCell ref="C7:AJ7"/>
    <mergeCell ref="A1:A35"/>
    <mergeCell ref="C9:AJ11"/>
    <mergeCell ref="B12:AJ12"/>
    <mergeCell ref="B8:AJ8"/>
    <mergeCell ref="B6:AJ6"/>
    <mergeCell ref="B4:AJ4"/>
    <mergeCell ref="B15:AJ15"/>
    <mergeCell ref="B1:AJ1"/>
    <mergeCell ref="B22:AJ22"/>
    <mergeCell ref="B18:AJ18"/>
    <mergeCell ref="B32:AJ32"/>
    <mergeCell ref="B35:AJ35"/>
    <mergeCell ref="C33:AJ34"/>
    <mergeCell ref="B20:AJ20"/>
    <mergeCell ref="B28:AJ28"/>
    <mergeCell ref="C23:AJ27"/>
  </mergeCells>
  <phoneticPr fontId="0" type="noConversion"/>
  <printOptions horizontalCentered="1"/>
  <pageMargins left="0.41" right="0.18" top="0.31" bottom="0.46" header="0.18" footer="0.18"/>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Nutrient Monitoring</vt:lpstr>
      <vt:lpstr>Nitrogen</vt:lpstr>
      <vt:lpstr>Phosphorus</vt:lpstr>
      <vt:lpstr>Instructions</vt:lpstr>
      <vt:lpstr>Instructions!Print_Area</vt:lpstr>
      <vt:lpstr>Nitrogen!Print_Area</vt:lpstr>
      <vt:lpstr>'Nutrient Monitoring'!Print_Area</vt:lpstr>
      <vt:lpstr>Phosphorus!Print_Area</vt:lpstr>
    </vt:vector>
  </TitlesOfParts>
  <Company>DEP - Commonwealth of 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sefurjanic</dc:creator>
  <dc:description>version 3, updated to include policy on calculating TN (including non-detect results) and rounding rules.</dc:description>
  <cp:lastModifiedBy>Sean M. Furjanic</cp:lastModifiedBy>
  <cp:lastPrinted>2010-03-16T16:59:05Z</cp:lastPrinted>
  <dcterms:created xsi:type="dcterms:W3CDTF">2008-11-14T14:07:01Z</dcterms:created>
  <dcterms:modified xsi:type="dcterms:W3CDTF">2013-02-14T20:11:18Z</dcterms:modified>
</cp:coreProperties>
</file>